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ristoph\Documents\Sync\Homepage\christoph\homepage\jura\tipps\wiederholung_downloads\"/>
    </mc:Choice>
  </mc:AlternateContent>
  <xr:revisionPtr revIDLastSave="0" documentId="13_ncr:1_{7B1AABF2-E605-4156-B950-EC8BE3D3FDA9}" xr6:coauthVersionLast="45" xr6:coauthVersionMax="45" xr10:uidLastSave="{00000000-0000-0000-0000-000000000000}"/>
  <bookViews>
    <workbookView xWindow="-120" yWindow="-120" windowWidth="29040" windowHeight="15840" xr2:uid="{DC8B5146-EB22-4BC7-AC3F-C16AC1A7D0EA}"/>
  </bookViews>
  <sheets>
    <sheet name="Einstellungen" sheetId="1" r:id="rId1"/>
    <sheet name="Plan" sheetId="2" r:id="rId2"/>
  </sheets>
  <definedNames>
    <definedName name="_xlnm.Print_Area" localSheetId="1">Plan!$A$1:$Q$369</definedName>
    <definedName name="_xlnm.Print_Titles" localSheetId="1">Plan!$A:$C,Plan!$3:$4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5" i="2" l="1" a="1"/>
  <c r="Z5" i="2" s="1"/>
  <c r="Z6" i="2" a="1"/>
  <c r="Z6" i="2" s="1"/>
  <c r="Z7" i="2" a="1"/>
  <c r="Z7" i="2" s="1"/>
  <c r="Z8" i="2" a="1"/>
  <c r="Z8" i="2" s="1"/>
  <c r="Z9" i="2" a="1"/>
  <c r="Z9" i="2" s="1"/>
  <c r="Z10" i="2" a="1"/>
  <c r="Z10" i="2" s="1"/>
  <c r="Z11" i="2" a="1"/>
  <c r="Z11" i="2" s="1"/>
  <c r="Z12" i="2" a="1"/>
  <c r="Z12" i="2" s="1"/>
  <c r="Z13" i="2" a="1"/>
  <c r="Z13" i="2" s="1"/>
  <c r="Z14" i="2" a="1"/>
  <c r="Z14" i="2" s="1"/>
  <c r="Z15" i="2" a="1"/>
  <c r="Z15" i="2" s="1"/>
  <c r="Z16" i="2" a="1"/>
  <c r="Z16" i="2" s="1"/>
  <c r="Z17" i="2" a="1"/>
  <c r="Z17" i="2" s="1"/>
  <c r="Z18" i="2" a="1"/>
  <c r="Z18" i="2" s="1"/>
  <c r="Z19" i="2" a="1"/>
  <c r="Z19" i="2" s="1"/>
  <c r="Z20" i="2" a="1"/>
  <c r="Z20" i="2" s="1"/>
  <c r="Z21" i="2" a="1"/>
  <c r="Z21" i="2" s="1"/>
  <c r="Z22" i="2" a="1"/>
  <c r="Z22" i="2" s="1"/>
  <c r="Z23" i="2" a="1"/>
  <c r="Z23" i="2" s="1"/>
  <c r="Z24" i="2" a="1"/>
  <c r="Z24" i="2" s="1"/>
  <c r="Z25" i="2" a="1"/>
  <c r="Z25" i="2" s="1"/>
  <c r="Z26" i="2" a="1"/>
  <c r="Z26" i="2" s="1"/>
  <c r="Z27" i="2" a="1"/>
  <c r="Z27" i="2" s="1"/>
  <c r="Z28" i="2" a="1"/>
  <c r="Z28" i="2" s="1"/>
  <c r="Z29" i="2" a="1"/>
  <c r="Z29" i="2" s="1"/>
  <c r="Z30" i="2" a="1"/>
  <c r="Z30" i="2" s="1"/>
  <c r="Z31" i="2" a="1"/>
  <c r="Z31" i="2" s="1"/>
  <c r="Z32" i="2" a="1"/>
  <c r="Z32" i="2" s="1"/>
  <c r="Z33" i="2" a="1"/>
  <c r="Z33" i="2" s="1"/>
  <c r="Z34" i="2" a="1"/>
  <c r="Z34" i="2" s="1"/>
  <c r="Z35" i="2" a="1"/>
  <c r="Z35" i="2" s="1"/>
  <c r="Z36" i="2" a="1"/>
  <c r="Z36" i="2" s="1"/>
  <c r="Z37" i="2" a="1"/>
  <c r="Z37" i="2" s="1"/>
  <c r="Z38" i="2" a="1"/>
  <c r="Z38" i="2" s="1"/>
  <c r="Z39" i="2" a="1"/>
  <c r="Z39" i="2" s="1"/>
  <c r="Z40" i="2" a="1"/>
  <c r="Z40" i="2" s="1"/>
  <c r="Z41" i="2" a="1"/>
  <c r="Z41" i="2" s="1"/>
  <c r="Z42" i="2" a="1"/>
  <c r="Z42" i="2" s="1"/>
  <c r="Z43" i="2" a="1"/>
  <c r="Z43" i="2" s="1"/>
  <c r="Z44" i="2" a="1"/>
  <c r="Z44" i="2" s="1"/>
  <c r="Z45" i="2" a="1"/>
  <c r="Z45" i="2" s="1"/>
  <c r="Z46" i="2" a="1"/>
  <c r="Z46" i="2" s="1"/>
  <c r="Z47" i="2" a="1"/>
  <c r="Z47" i="2" s="1"/>
  <c r="Z48" i="2" a="1"/>
  <c r="Z48" i="2" s="1"/>
  <c r="Z49" i="2" a="1"/>
  <c r="Z49" i="2" s="1"/>
  <c r="Z50" i="2" a="1"/>
  <c r="Z50" i="2" s="1"/>
  <c r="Z51" i="2" a="1"/>
  <c r="Z51" i="2" s="1"/>
  <c r="Z52" i="2" a="1"/>
  <c r="Z52" i="2" s="1"/>
  <c r="Z53" i="2" a="1"/>
  <c r="Z53" i="2" s="1"/>
  <c r="Z54" i="2" a="1"/>
  <c r="Z54" i="2" s="1"/>
  <c r="Z55" i="2" a="1"/>
  <c r="Z55" i="2" s="1"/>
  <c r="Z56" i="2" a="1"/>
  <c r="Z56" i="2" s="1"/>
  <c r="Z57" i="2" a="1"/>
  <c r="Z57" i="2" s="1"/>
  <c r="Z58" i="2" a="1"/>
  <c r="Z58" i="2" s="1"/>
  <c r="Z59" i="2" a="1"/>
  <c r="Z59" i="2" s="1"/>
  <c r="Z60" i="2" a="1"/>
  <c r="Z60" i="2" s="1"/>
  <c r="Z61" i="2" a="1"/>
  <c r="Z61" i="2" s="1"/>
  <c r="Z62" i="2" a="1"/>
  <c r="Z62" i="2" s="1"/>
  <c r="Z63" i="2" a="1"/>
  <c r="Z63" i="2" s="1"/>
  <c r="Z64" i="2" a="1"/>
  <c r="Z64" i="2" s="1"/>
  <c r="Z65" i="2" a="1"/>
  <c r="Z65" i="2" s="1"/>
  <c r="Z66" i="2" a="1"/>
  <c r="Z66" i="2" s="1"/>
  <c r="Z67" i="2" a="1"/>
  <c r="Z67" i="2" s="1"/>
  <c r="Z68" i="2" a="1"/>
  <c r="Z68" i="2" s="1"/>
  <c r="Z69" i="2" a="1"/>
  <c r="Z69" i="2" s="1"/>
  <c r="Z70" i="2" a="1"/>
  <c r="Z70" i="2" s="1"/>
  <c r="Z71" i="2" a="1"/>
  <c r="Z71" i="2" s="1"/>
  <c r="Z72" i="2" a="1"/>
  <c r="Z72" i="2" s="1"/>
  <c r="Z73" i="2" a="1"/>
  <c r="Z73" i="2" s="1"/>
  <c r="Z74" i="2" a="1"/>
  <c r="Z74" i="2" s="1"/>
  <c r="Z75" i="2" a="1"/>
  <c r="Z75" i="2" s="1"/>
  <c r="Z76" i="2" a="1"/>
  <c r="Z76" i="2" s="1"/>
  <c r="Z77" i="2" a="1"/>
  <c r="Z77" i="2" s="1"/>
  <c r="Z78" i="2" a="1"/>
  <c r="Z78" i="2" s="1"/>
  <c r="Z79" i="2" a="1"/>
  <c r="Z79" i="2" s="1"/>
  <c r="Z80" i="2" a="1"/>
  <c r="Z80" i="2" s="1"/>
  <c r="Z81" i="2" a="1"/>
  <c r="Z81" i="2" s="1"/>
  <c r="Z82" i="2" a="1"/>
  <c r="Z82" i="2" s="1"/>
  <c r="Z83" i="2" a="1"/>
  <c r="Z83" i="2" s="1"/>
  <c r="Z84" i="2" a="1"/>
  <c r="Z84" i="2" s="1"/>
  <c r="Z85" i="2" a="1"/>
  <c r="Z85" i="2" s="1"/>
  <c r="Z86" i="2" a="1"/>
  <c r="Z86" i="2" s="1"/>
  <c r="Z87" i="2" a="1"/>
  <c r="Z87" i="2" s="1"/>
  <c r="Z88" i="2" a="1"/>
  <c r="Z88" i="2" s="1"/>
  <c r="Z89" i="2" a="1"/>
  <c r="Z89" i="2" s="1"/>
  <c r="Z90" i="2" a="1"/>
  <c r="Z90" i="2" s="1"/>
  <c r="Z91" i="2" a="1"/>
  <c r="Z91" i="2" s="1"/>
  <c r="Z92" i="2" a="1"/>
  <c r="Z92" i="2" s="1"/>
  <c r="Z93" i="2" a="1"/>
  <c r="Z93" i="2" s="1"/>
  <c r="Z94" i="2" a="1"/>
  <c r="Z94" i="2" s="1"/>
  <c r="Z95" i="2" a="1"/>
  <c r="Z95" i="2" s="1"/>
  <c r="Z96" i="2" a="1"/>
  <c r="Z96" i="2" s="1"/>
  <c r="Z97" i="2" a="1"/>
  <c r="Z97" i="2" s="1"/>
  <c r="Z98" i="2" a="1"/>
  <c r="Z98" i="2" s="1"/>
  <c r="Z99" i="2" a="1"/>
  <c r="Z99" i="2" s="1"/>
  <c r="Z100" i="2" a="1"/>
  <c r="Z100" i="2" s="1"/>
  <c r="Z101" i="2" a="1"/>
  <c r="Z101" i="2" s="1"/>
  <c r="Z102" i="2" a="1"/>
  <c r="Z102" i="2" s="1"/>
  <c r="Z103" i="2" a="1"/>
  <c r="Z103" i="2" s="1"/>
  <c r="Z104" i="2" a="1"/>
  <c r="Z104" i="2" s="1"/>
  <c r="Z105" i="2" a="1"/>
  <c r="Z105" i="2" s="1"/>
  <c r="Z106" i="2" a="1"/>
  <c r="Z106" i="2" s="1"/>
  <c r="Z107" i="2" a="1"/>
  <c r="Z107" i="2" s="1"/>
  <c r="Z108" i="2" a="1"/>
  <c r="Z108" i="2" s="1"/>
  <c r="Z109" i="2" a="1"/>
  <c r="Z109" i="2" s="1"/>
  <c r="Z110" i="2" a="1"/>
  <c r="Z110" i="2" s="1"/>
  <c r="Z111" i="2" a="1"/>
  <c r="Z111" i="2" s="1"/>
  <c r="Z112" i="2" a="1"/>
  <c r="Z112" i="2" s="1"/>
  <c r="Z113" i="2" a="1"/>
  <c r="Z113" i="2" s="1"/>
  <c r="Z114" i="2" a="1"/>
  <c r="Z114" i="2" s="1"/>
  <c r="Z115" i="2" a="1"/>
  <c r="Z115" i="2" s="1"/>
  <c r="Z116" i="2" a="1"/>
  <c r="Z116" i="2" s="1"/>
  <c r="Z117" i="2" a="1"/>
  <c r="Z117" i="2" s="1"/>
  <c r="Z118" i="2" a="1"/>
  <c r="Z118" i="2" s="1"/>
  <c r="Z119" i="2" a="1"/>
  <c r="Z119" i="2" s="1"/>
  <c r="Z120" i="2" a="1"/>
  <c r="Z120" i="2" s="1"/>
  <c r="Z121" i="2" a="1"/>
  <c r="Z121" i="2" s="1"/>
  <c r="Z122" i="2" a="1"/>
  <c r="Z122" i="2" s="1"/>
  <c r="Z123" i="2" a="1"/>
  <c r="Z123" i="2" s="1"/>
  <c r="Z124" i="2" a="1"/>
  <c r="Z124" i="2" s="1"/>
  <c r="Z125" i="2" a="1"/>
  <c r="Z125" i="2" s="1"/>
  <c r="Z126" i="2" a="1"/>
  <c r="Z126" i="2" s="1"/>
  <c r="Z127" i="2" a="1"/>
  <c r="Z127" i="2" s="1"/>
  <c r="Z128" i="2" a="1"/>
  <c r="Z128" i="2" s="1"/>
  <c r="Z129" i="2" a="1"/>
  <c r="Z129" i="2" s="1"/>
  <c r="Z130" i="2" a="1"/>
  <c r="Z130" i="2" s="1"/>
  <c r="Z131" i="2" a="1"/>
  <c r="Z131" i="2" s="1"/>
  <c r="Z132" i="2" a="1"/>
  <c r="Z132" i="2" s="1"/>
  <c r="Z133" i="2" a="1"/>
  <c r="Z133" i="2" s="1"/>
  <c r="Z134" i="2" a="1"/>
  <c r="Z134" i="2" s="1"/>
  <c r="Z135" i="2" a="1"/>
  <c r="Z135" i="2" s="1"/>
  <c r="Z136" i="2" a="1"/>
  <c r="Z136" i="2" s="1"/>
  <c r="Z137" i="2" a="1"/>
  <c r="Z137" i="2" s="1"/>
  <c r="Z138" i="2" a="1"/>
  <c r="Z138" i="2" s="1"/>
  <c r="Z139" i="2" a="1"/>
  <c r="Z139" i="2" s="1"/>
  <c r="Z140" i="2" a="1"/>
  <c r="Z140" i="2" s="1"/>
  <c r="Z141" i="2" a="1"/>
  <c r="Z141" i="2" s="1"/>
  <c r="Z142" i="2" a="1"/>
  <c r="Z142" i="2" s="1"/>
  <c r="Z143" i="2" a="1"/>
  <c r="Z143" i="2" s="1"/>
  <c r="Z144" i="2" a="1"/>
  <c r="Z144" i="2" s="1"/>
  <c r="Z145" i="2" a="1"/>
  <c r="Z145" i="2" s="1"/>
  <c r="Z146" i="2" a="1"/>
  <c r="Z146" i="2" s="1"/>
  <c r="Z147" i="2" a="1"/>
  <c r="Z147" i="2" s="1"/>
  <c r="Z148" i="2" a="1"/>
  <c r="Z148" i="2" s="1"/>
  <c r="Z149" i="2" a="1"/>
  <c r="Z149" i="2" s="1"/>
  <c r="Z150" i="2" a="1"/>
  <c r="Z150" i="2" s="1"/>
  <c r="Z151" i="2" a="1"/>
  <c r="Z151" i="2" s="1"/>
  <c r="Z152" i="2" a="1"/>
  <c r="Z152" i="2" s="1"/>
  <c r="Z153" i="2" a="1"/>
  <c r="Z153" i="2" s="1"/>
  <c r="Z154" i="2" a="1"/>
  <c r="Z154" i="2" s="1"/>
  <c r="Z155" i="2" a="1"/>
  <c r="Z155" i="2" s="1"/>
  <c r="Z156" i="2" a="1"/>
  <c r="Z156" i="2" s="1"/>
  <c r="Z157" i="2" a="1"/>
  <c r="Z157" i="2" s="1"/>
  <c r="Z158" i="2" a="1"/>
  <c r="Z158" i="2" s="1"/>
  <c r="Z159" i="2" a="1"/>
  <c r="Z159" i="2" s="1"/>
  <c r="Z160" i="2" a="1"/>
  <c r="Z160" i="2" s="1"/>
  <c r="Z161" i="2" a="1"/>
  <c r="Z161" i="2" s="1"/>
  <c r="Z162" i="2" a="1"/>
  <c r="Z162" i="2" s="1"/>
  <c r="Z163" i="2" a="1"/>
  <c r="Z163" i="2" s="1"/>
  <c r="Z164" i="2" a="1"/>
  <c r="Z164" i="2" s="1"/>
  <c r="Z165" i="2" a="1"/>
  <c r="Z165" i="2" s="1"/>
  <c r="Z166" i="2" a="1"/>
  <c r="Z166" i="2" s="1"/>
  <c r="Z167" i="2" a="1"/>
  <c r="Z167" i="2" s="1"/>
  <c r="Z168" i="2" a="1"/>
  <c r="Z168" i="2" s="1"/>
  <c r="Z169" i="2" a="1"/>
  <c r="Z169" i="2" s="1"/>
  <c r="Z170" i="2" a="1"/>
  <c r="Z170" i="2" s="1"/>
  <c r="Z171" i="2" a="1"/>
  <c r="Z171" i="2" s="1"/>
  <c r="Z172" i="2" a="1"/>
  <c r="Z172" i="2" s="1"/>
  <c r="Z173" i="2" a="1"/>
  <c r="Z173" i="2" s="1"/>
  <c r="Z174" i="2" a="1"/>
  <c r="Z174" i="2" s="1"/>
  <c r="Z175" i="2" a="1"/>
  <c r="Z175" i="2" s="1"/>
  <c r="Z176" i="2" a="1"/>
  <c r="Z176" i="2" s="1"/>
  <c r="Z177" i="2" a="1"/>
  <c r="Z177" i="2" s="1"/>
  <c r="Z178" i="2" a="1"/>
  <c r="Z178" i="2" s="1"/>
  <c r="Z179" i="2" a="1"/>
  <c r="Z179" i="2" s="1"/>
  <c r="Z180" i="2" a="1"/>
  <c r="Z180" i="2" s="1"/>
  <c r="Z181" i="2" a="1"/>
  <c r="Z181" i="2" s="1"/>
  <c r="Z182" i="2" a="1"/>
  <c r="Z182" i="2" s="1"/>
  <c r="Z183" i="2" a="1"/>
  <c r="Z183" i="2" s="1"/>
  <c r="Z184" i="2" a="1"/>
  <c r="Z184" i="2" s="1"/>
  <c r="Z185" i="2" a="1"/>
  <c r="Z185" i="2" s="1"/>
  <c r="Z186" i="2" a="1"/>
  <c r="Z186" i="2" s="1"/>
  <c r="Z187" i="2" a="1"/>
  <c r="Z187" i="2" s="1"/>
  <c r="Z188" i="2" a="1"/>
  <c r="Z188" i="2" s="1"/>
  <c r="Z189" i="2" a="1"/>
  <c r="Z189" i="2" s="1"/>
  <c r="Z190" i="2" a="1"/>
  <c r="Z190" i="2" s="1"/>
  <c r="Z191" i="2" a="1"/>
  <c r="Z191" i="2" s="1"/>
  <c r="Z192" i="2" a="1"/>
  <c r="Z192" i="2" s="1"/>
  <c r="Z193" i="2" a="1"/>
  <c r="Z193" i="2" s="1"/>
  <c r="Z194" i="2" a="1"/>
  <c r="Z194" i="2" s="1"/>
  <c r="Z195" i="2" a="1"/>
  <c r="Z195" i="2" s="1"/>
  <c r="Z196" i="2" a="1"/>
  <c r="Z196" i="2" s="1"/>
  <c r="Z197" i="2" a="1"/>
  <c r="Z197" i="2" s="1"/>
  <c r="Z198" i="2" a="1"/>
  <c r="Z198" i="2" s="1"/>
  <c r="Z199" i="2" a="1"/>
  <c r="Z199" i="2" s="1"/>
  <c r="Z200" i="2" a="1"/>
  <c r="Z200" i="2" s="1"/>
  <c r="Z201" i="2" a="1"/>
  <c r="Z201" i="2" s="1"/>
  <c r="Z202" i="2" a="1"/>
  <c r="Z202" i="2" s="1"/>
  <c r="Z203" i="2" a="1"/>
  <c r="Z203" i="2" s="1"/>
  <c r="Z204" i="2" a="1"/>
  <c r="Z204" i="2" s="1"/>
  <c r="Z205" i="2" a="1"/>
  <c r="Z205" i="2" s="1"/>
  <c r="Z206" i="2" a="1"/>
  <c r="Z206" i="2" s="1"/>
  <c r="Z207" i="2" a="1"/>
  <c r="Z207" i="2" s="1"/>
  <c r="Z208" i="2" a="1"/>
  <c r="Z208" i="2" s="1"/>
  <c r="Z209" i="2" a="1"/>
  <c r="Z209" i="2" s="1"/>
  <c r="Z210" i="2" a="1"/>
  <c r="Z210" i="2" s="1"/>
  <c r="Z211" i="2" a="1"/>
  <c r="Z211" i="2" s="1"/>
  <c r="Z212" i="2" a="1"/>
  <c r="Z212" i="2" s="1"/>
  <c r="Z213" i="2" a="1"/>
  <c r="Z213" i="2" s="1"/>
  <c r="Z214" i="2" a="1"/>
  <c r="Z214" i="2" s="1"/>
  <c r="Z215" i="2" a="1"/>
  <c r="Z215" i="2" s="1"/>
  <c r="Z216" i="2" a="1"/>
  <c r="Z216" i="2" s="1"/>
  <c r="Z217" i="2" a="1"/>
  <c r="Z217" i="2" s="1"/>
  <c r="Z218" i="2" a="1"/>
  <c r="Z218" i="2" s="1"/>
  <c r="Z219" i="2" a="1"/>
  <c r="Z219" i="2" s="1"/>
  <c r="Z220" i="2" a="1"/>
  <c r="Z220" i="2" s="1"/>
  <c r="Z221" i="2" a="1"/>
  <c r="Z221" i="2" s="1"/>
  <c r="Z222" i="2" a="1"/>
  <c r="Z222" i="2" s="1"/>
  <c r="Z223" i="2" a="1"/>
  <c r="Z223" i="2" s="1"/>
  <c r="Z224" i="2" a="1"/>
  <c r="Z224" i="2" s="1"/>
  <c r="Z225" i="2" a="1"/>
  <c r="Z225" i="2" s="1"/>
  <c r="Z226" i="2" a="1"/>
  <c r="Z226" i="2" s="1"/>
  <c r="Z227" i="2" a="1"/>
  <c r="Z227" i="2" s="1"/>
  <c r="Z228" i="2" a="1"/>
  <c r="Z228" i="2" s="1"/>
  <c r="Z229" i="2" a="1"/>
  <c r="Z229" i="2" s="1"/>
  <c r="Z230" i="2" a="1"/>
  <c r="Z230" i="2" s="1"/>
  <c r="Z231" i="2" a="1"/>
  <c r="Z231" i="2" s="1"/>
  <c r="Z232" i="2" a="1"/>
  <c r="Z232" i="2" s="1"/>
  <c r="Z233" i="2" a="1"/>
  <c r="Z233" i="2" s="1"/>
  <c r="Z234" i="2" a="1"/>
  <c r="Z234" i="2" s="1"/>
  <c r="Z235" i="2" a="1"/>
  <c r="Z235" i="2" s="1"/>
  <c r="Z236" i="2" a="1"/>
  <c r="Z236" i="2" s="1"/>
  <c r="Z237" i="2" a="1"/>
  <c r="Z237" i="2" s="1"/>
  <c r="Z238" i="2" a="1"/>
  <c r="Z238" i="2" s="1"/>
  <c r="Z239" i="2" a="1"/>
  <c r="Z239" i="2" s="1"/>
  <c r="Z240" i="2" a="1"/>
  <c r="Z240" i="2" s="1"/>
  <c r="Z241" i="2" a="1"/>
  <c r="Z241" i="2" s="1"/>
  <c r="Z242" i="2" a="1"/>
  <c r="Z242" i="2" s="1"/>
  <c r="Z243" i="2" a="1"/>
  <c r="Z243" i="2" s="1"/>
  <c r="Z244" i="2" a="1"/>
  <c r="Z244" i="2" s="1"/>
  <c r="Z245" i="2" a="1"/>
  <c r="Z245" i="2" s="1"/>
  <c r="Z246" i="2" a="1"/>
  <c r="Z246" i="2" s="1"/>
  <c r="Z247" i="2" a="1"/>
  <c r="Z247" i="2" s="1"/>
  <c r="Z248" i="2" a="1"/>
  <c r="Z248" i="2" s="1"/>
  <c r="Z249" i="2" a="1"/>
  <c r="Z249" i="2" s="1"/>
  <c r="Z250" i="2" a="1"/>
  <c r="Z250" i="2" s="1"/>
  <c r="Z251" i="2" a="1"/>
  <c r="Z251" i="2" s="1"/>
  <c r="Z252" i="2" a="1"/>
  <c r="Z252" i="2" s="1"/>
  <c r="Z253" i="2" a="1"/>
  <c r="Z253" i="2" s="1"/>
  <c r="Z254" i="2" a="1"/>
  <c r="Z254" i="2" s="1"/>
  <c r="Z255" i="2" a="1"/>
  <c r="Z255" i="2" s="1"/>
  <c r="Z256" i="2" a="1"/>
  <c r="Z256" i="2" s="1"/>
  <c r="Z257" i="2" a="1"/>
  <c r="Z257" i="2" s="1"/>
  <c r="Z258" i="2" a="1"/>
  <c r="Z258" i="2" s="1"/>
  <c r="Z259" i="2" a="1"/>
  <c r="Z259" i="2" s="1"/>
  <c r="Z260" i="2" a="1"/>
  <c r="Z260" i="2" s="1"/>
  <c r="Z261" i="2" a="1"/>
  <c r="Z261" i="2" s="1"/>
  <c r="Z262" i="2" a="1"/>
  <c r="Z262" i="2" s="1"/>
  <c r="Z263" i="2" a="1"/>
  <c r="Z263" i="2" s="1"/>
  <c r="Z264" i="2" a="1"/>
  <c r="Z264" i="2" s="1"/>
  <c r="Z265" i="2" a="1"/>
  <c r="Z265" i="2" s="1"/>
  <c r="Z266" i="2" a="1"/>
  <c r="Z266" i="2" s="1"/>
  <c r="Z267" i="2" a="1"/>
  <c r="Z267" i="2" s="1"/>
  <c r="Z268" i="2" a="1"/>
  <c r="Z268" i="2" s="1"/>
  <c r="Z269" i="2" a="1"/>
  <c r="Z269" i="2" s="1"/>
  <c r="Z270" i="2" a="1"/>
  <c r="Z270" i="2" s="1"/>
  <c r="Z271" i="2" a="1"/>
  <c r="Z271" i="2" s="1"/>
  <c r="Z272" i="2" a="1"/>
  <c r="Z272" i="2" s="1"/>
  <c r="Z273" i="2" a="1"/>
  <c r="Z273" i="2" s="1"/>
  <c r="Z274" i="2" a="1"/>
  <c r="Z274" i="2" s="1"/>
  <c r="Z275" i="2" a="1"/>
  <c r="Z275" i="2" s="1"/>
  <c r="Z276" i="2" a="1"/>
  <c r="Z276" i="2" s="1"/>
  <c r="Z277" i="2" a="1"/>
  <c r="Z277" i="2" s="1"/>
  <c r="Z278" i="2" a="1"/>
  <c r="Z278" i="2" s="1"/>
  <c r="Z279" i="2" a="1"/>
  <c r="Z279" i="2" s="1"/>
  <c r="Z280" i="2" a="1"/>
  <c r="Z280" i="2" s="1"/>
  <c r="Z281" i="2" a="1"/>
  <c r="Z281" i="2" s="1"/>
  <c r="Z282" i="2" a="1"/>
  <c r="Z282" i="2" s="1"/>
  <c r="Z283" i="2" a="1"/>
  <c r="Z283" i="2" s="1"/>
  <c r="Z284" i="2" a="1"/>
  <c r="Z284" i="2" s="1"/>
  <c r="Z285" i="2" a="1"/>
  <c r="Z285" i="2" s="1"/>
  <c r="Z286" i="2" a="1"/>
  <c r="Z286" i="2" s="1"/>
  <c r="Z287" i="2" a="1"/>
  <c r="Z287" i="2" s="1"/>
  <c r="Z288" i="2" a="1"/>
  <c r="Z288" i="2" s="1"/>
  <c r="Z289" i="2" a="1"/>
  <c r="Z289" i="2" s="1"/>
  <c r="Z290" i="2" a="1"/>
  <c r="Z290" i="2" s="1"/>
  <c r="Z291" i="2" a="1"/>
  <c r="Z291" i="2" s="1"/>
  <c r="Z292" i="2" a="1"/>
  <c r="Z292" i="2" s="1"/>
  <c r="Z293" i="2" a="1"/>
  <c r="Z293" i="2" s="1"/>
  <c r="Z294" i="2" a="1"/>
  <c r="Z294" i="2" s="1"/>
  <c r="Z295" i="2" a="1"/>
  <c r="Z295" i="2" s="1"/>
  <c r="Z296" i="2" a="1"/>
  <c r="Z296" i="2" s="1"/>
  <c r="Z297" i="2" a="1"/>
  <c r="Z297" i="2" s="1"/>
  <c r="Z298" i="2" a="1"/>
  <c r="Z298" i="2" s="1"/>
  <c r="Z299" i="2" a="1"/>
  <c r="Z299" i="2" s="1"/>
  <c r="Z300" i="2" a="1"/>
  <c r="Z300" i="2" s="1"/>
  <c r="Z301" i="2" a="1"/>
  <c r="Z301" i="2" s="1"/>
  <c r="Z302" i="2" a="1"/>
  <c r="Z302" i="2" s="1"/>
  <c r="Z303" i="2" a="1"/>
  <c r="Z303" i="2" s="1"/>
  <c r="Z304" i="2" a="1"/>
  <c r="Z304" i="2" s="1"/>
  <c r="Z305" i="2" a="1"/>
  <c r="Z305" i="2" s="1"/>
  <c r="Z306" i="2" a="1"/>
  <c r="Z306" i="2" s="1"/>
  <c r="Z307" i="2" a="1"/>
  <c r="Z307" i="2" s="1"/>
  <c r="Z308" i="2" a="1"/>
  <c r="Z308" i="2" s="1"/>
  <c r="Z309" i="2" a="1"/>
  <c r="Z309" i="2" s="1"/>
  <c r="Z310" i="2" a="1"/>
  <c r="Z310" i="2" s="1"/>
  <c r="Z311" i="2" a="1"/>
  <c r="Z311" i="2" s="1"/>
  <c r="Z312" i="2" a="1"/>
  <c r="Z312" i="2" s="1"/>
  <c r="Z313" i="2" a="1"/>
  <c r="Z313" i="2" s="1"/>
  <c r="Z314" i="2" a="1"/>
  <c r="Z314" i="2" s="1"/>
  <c r="Z315" i="2" a="1"/>
  <c r="Z315" i="2" s="1"/>
  <c r="Z316" i="2" a="1"/>
  <c r="Z316" i="2" s="1"/>
  <c r="Z317" i="2" a="1"/>
  <c r="Z317" i="2" s="1"/>
  <c r="Z318" i="2" a="1"/>
  <c r="Z318" i="2" s="1"/>
  <c r="Z319" i="2" a="1"/>
  <c r="Z319" i="2" s="1"/>
  <c r="Z320" i="2" a="1"/>
  <c r="Z320" i="2" s="1"/>
  <c r="Z321" i="2" a="1"/>
  <c r="Z321" i="2" s="1"/>
  <c r="Z322" i="2" a="1"/>
  <c r="Z322" i="2" s="1"/>
  <c r="Z323" i="2" a="1"/>
  <c r="Z323" i="2" s="1"/>
  <c r="Z324" i="2" a="1"/>
  <c r="Z324" i="2" s="1"/>
  <c r="Z325" i="2" a="1"/>
  <c r="Z325" i="2" s="1"/>
  <c r="Z326" i="2" a="1"/>
  <c r="Z326" i="2" s="1"/>
  <c r="Z327" i="2" a="1"/>
  <c r="Z327" i="2" s="1"/>
  <c r="Z328" i="2" a="1"/>
  <c r="Z328" i="2" s="1"/>
  <c r="Z329" i="2" a="1"/>
  <c r="Z329" i="2" s="1"/>
  <c r="Z330" i="2" a="1"/>
  <c r="Z330" i="2" s="1"/>
  <c r="Z331" i="2" a="1"/>
  <c r="Z331" i="2" s="1"/>
  <c r="Z332" i="2" a="1"/>
  <c r="Z332" i="2" s="1"/>
  <c r="Z333" i="2" a="1"/>
  <c r="Z333" i="2" s="1"/>
  <c r="Z334" i="2" a="1"/>
  <c r="Z334" i="2" s="1"/>
  <c r="Z335" i="2" a="1"/>
  <c r="Z335" i="2" s="1"/>
  <c r="Z336" i="2" a="1"/>
  <c r="Z336" i="2" s="1"/>
  <c r="Z337" i="2" a="1"/>
  <c r="Z337" i="2" s="1"/>
  <c r="Z338" i="2" a="1"/>
  <c r="Z338" i="2" s="1"/>
  <c r="Z339" i="2" a="1"/>
  <c r="Z339" i="2" s="1"/>
  <c r="Z340" i="2" a="1"/>
  <c r="Z340" i="2" s="1"/>
  <c r="Z341" i="2" a="1"/>
  <c r="Z341" i="2" s="1"/>
  <c r="Z342" i="2" a="1"/>
  <c r="Z342" i="2" s="1"/>
  <c r="Z343" i="2" a="1"/>
  <c r="Z343" i="2" s="1"/>
  <c r="Z344" i="2" a="1"/>
  <c r="Z344" i="2" s="1"/>
  <c r="Z345" i="2" a="1"/>
  <c r="Z345" i="2" s="1"/>
  <c r="Z346" i="2" a="1"/>
  <c r="Z346" i="2" s="1"/>
  <c r="Z347" i="2" a="1"/>
  <c r="Z347" i="2" s="1"/>
  <c r="Z348" i="2" a="1"/>
  <c r="Z348" i="2" s="1"/>
  <c r="Z349" i="2" a="1"/>
  <c r="Z349" i="2" s="1"/>
  <c r="Z350" i="2" a="1"/>
  <c r="Z350" i="2" s="1"/>
  <c r="Z351" i="2" a="1"/>
  <c r="Z351" i="2" s="1"/>
  <c r="Z352" i="2" a="1"/>
  <c r="Z352" i="2" s="1"/>
  <c r="Z353" i="2" a="1"/>
  <c r="Z353" i="2" s="1"/>
  <c r="Z354" i="2" a="1"/>
  <c r="Z354" i="2" s="1"/>
  <c r="Z355" i="2" a="1"/>
  <c r="Z355" i="2" s="1"/>
  <c r="Z356" i="2" a="1"/>
  <c r="Z356" i="2" s="1"/>
  <c r="Z357" i="2" a="1"/>
  <c r="Z357" i="2" s="1"/>
  <c r="Z358" i="2" a="1"/>
  <c r="Z358" i="2" s="1"/>
  <c r="Z359" i="2" a="1"/>
  <c r="Z359" i="2" s="1"/>
  <c r="Z360" i="2" a="1"/>
  <c r="Z360" i="2" s="1"/>
  <c r="Z361" i="2" a="1"/>
  <c r="Z361" i="2" s="1"/>
  <c r="Z362" i="2" a="1"/>
  <c r="Z362" i="2" s="1"/>
  <c r="Z363" i="2" a="1"/>
  <c r="Z363" i="2" s="1"/>
  <c r="Z364" i="2" a="1"/>
  <c r="Z364" i="2" s="1"/>
  <c r="Z365" i="2" a="1"/>
  <c r="Z365" i="2" s="1"/>
  <c r="Z366" i="2" a="1"/>
  <c r="Z366" i="2" s="1"/>
  <c r="Z367" i="2" a="1"/>
  <c r="Z367" i="2" s="1"/>
  <c r="Z368" i="2" a="1"/>
  <c r="Z368" i="2" s="1"/>
  <c r="Z369" i="2" a="1"/>
  <c r="Z369" i="2" s="1"/>
  <c r="Y5" i="2"/>
  <c r="Y6" i="2"/>
  <c r="Y7" i="2"/>
  <c r="Y8" i="2"/>
  <c r="Y9" i="2"/>
  <c r="Y10" i="2"/>
  <c r="Y11" i="2"/>
  <c r="Y12" i="2"/>
  <c r="Y13" i="2"/>
  <c r="Y14" i="2"/>
  <c r="Y15" i="2"/>
  <c r="Y16" i="2"/>
  <c r="Y17" i="2"/>
  <c r="Y18" i="2"/>
  <c r="Y19" i="2"/>
  <c r="Y20" i="2"/>
  <c r="Y21" i="2"/>
  <c r="Y22" i="2"/>
  <c r="Y23" i="2"/>
  <c r="Y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5" i="2"/>
  <c r="Y46" i="2"/>
  <c r="Y47" i="2"/>
  <c r="Y48" i="2"/>
  <c r="Y49" i="2"/>
  <c r="Y50" i="2"/>
  <c r="Y51" i="2"/>
  <c r="Y52" i="2"/>
  <c r="Y53" i="2"/>
  <c r="Y54" i="2"/>
  <c r="Y55" i="2"/>
  <c r="Y56" i="2"/>
  <c r="Y57" i="2"/>
  <c r="Y58" i="2"/>
  <c r="Y59" i="2"/>
  <c r="Y60" i="2"/>
  <c r="Y61" i="2"/>
  <c r="Y62" i="2"/>
  <c r="Y63" i="2"/>
  <c r="Y64" i="2"/>
  <c r="Y65" i="2"/>
  <c r="Y66" i="2"/>
  <c r="Y67" i="2"/>
  <c r="Y68" i="2"/>
  <c r="Y69" i="2"/>
  <c r="Y70" i="2"/>
  <c r="Y71" i="2"/>
  <c r="Y72" i="2"/>
  <c r="Y73" i="2"/>
  <c r="Y74" i="2"/>
  <c r="Y75" i="2"/>
  <c r="Y76" i="2"/>
  <c r="Y77" i="2"/>
  <c r="Y78" i="2"/>
  <c r="Y79" i="2"/>
  <c r="Y80" i="2"/>
  <c r="Y81" i="2"/>
  <c r="Y82" i="2"/>
  <c r="Y83" i="2"/>
  <c r="Y84" i="2"/>
  <c r="Y85" i="2"/>
  <c r="Y86" i="2"/>
  <c r="Y87" i="2"/>
  <c r="Y88" i="2"/>
  <c r="Y89" i="2"/>
  <c r="Y90" i="2"/>
  <c r="Y91" i="2"/>
  <c r="Y92" i="2"/>
  <c r="Y93" i="2"/>
  <c r="Y94" i="2"/>
  <c r="Y95" i="2"/>
  <c r="Y96" i="2"/>
  <c r="Y97" i="2"/>
  <c r="Y98" i="2"/>
  <c r="Y99" i="2"/>
  <c r="Y100" i="2"/>
  <c r="Y101" i="2"/>
  <c r="Y102" i="2"/>
  <c r="Y103" i="2"/>
  <c r="Y104" i="2"/>
  <c r="Y105" i="2"/>
  <c r="Y106" i="2"/>
  <c r="Y107" i="2"/>
  <c r="Y108" i="2"/>
  <c r="Y109" i="2"/>
  <c r="Y110" i="2"/>
  <c r="Y111" i="2"/>
  <c r="Y112" i="2"/>
  <c r="Y113" i="2"/>
  <c r="Y114" i="2"/>
  <c r="Y115" i="2"/>
  <c r="Y116" i="2"/>
  <c r="Y117" i="2"/>
  <c r="Y118" i="2"/>
  <c r="Y119" i="2"/>
  <c r="Y120" i="2"/>
  <c r="Y121" i="2"/>
  <c r="Y122" i="2"/>
  <c r="Y123" i="2"/>
  <c r="Y124" i="2"/>
  <c r="Y125" i="2"/>
  <c r="Y126" i="2"/>
  <c r="Y127" i="2"/>
  <c r="Y128" i="2"/>
  <c r="Y129" i="2"/>
  <c r="Y130" i="2"/>
  <c r="Y131" i="2"/>
  <c r="Y132" i="2"/>
  <c r="Y133" i="2"/>
  <c r="Y134" i="2"/>
  <c r="Y135" i="2"/>
  <c r="Y136" i="2"/>
  <c r="Y137" i="2"/>
  <c r="Y138" i="2"/>
  <c r="Y139" i="2"/>
  <c r="Y140" i="2"/>
  <c r="Y141" i="2"/>
  <c r="Y142" i="2"/>
  <c r="Y143" i="2"/>
  <c r="Y144" i="2"/>
  <c r="Y145" i="2"/>
  <c r="Y146" i="2"/>
  <c r="Y147" i="2"/>
  <c r="Y148" i="2"/>
  <c r="Y149" i="2"/>
  <c r="Y150" i="2"/>
  <c r="Y151" i="2"/>
  <c r="Y152" i="2"/>
  <c r="Y153" i="2"/>
  <c r="Y154" i="2"/>
  <c r="Y155" i="2"/>
  <c r="Y156" i="2"/>
  <c r="Y157" i="2"/>
  <c r="Y158" i="2"/>
  <c r="Y159" i="2"/>
  <c r="Y160" i="2"/>
  <c r="Y161" i="2"/>
  <c r="Y162" i="2"/>
  <c r="Y163" i="2"/>
  <c r="Y164" i="2"/>
  <c r="Y165" i="2"/>
  <c r="Y166" i="2"/>
  <c r="Y167" i="2"/>
  <c r="Y168" i="2"/>
  <c r="Y169" i="2"/>
  <c r="Y170" i="2"/>
  <c r="Y171" i="2"/>
  <c r="Y172" i="2"/>
  <c r="Y173" i="2"/>
  <c r="Y174" i="2"/>
  <c r="Y175" i="2"/>
  <c r="Y176" i="2"/>
  <c r="Y177" i="2"/>
  <c r="Y178" i="2"/>
  <c r="Y179" i="2"/>
  <c r="Y180" i="2"/>
  <c r="Y181" i="2"/>
  <c r="Y182" i="2"/>
  <c r="Y183" i="2"/>
  <c r="Y184" i="2"/>
  <c r="Y185" i="2"/>
  <c r="Y186" i="2"/>
  <c r="Y187" i="2"/>
  <c r="Y188" i="2"/>
  <c r="Y189" i="2"/>
  <c r="Y190" i="2"/>
  <c r="Y191" i="2"/>
  <c r="Y192" i="2"/>
  <c r="Y193" i="2"/>
  <c r="Y194" i="2"/>
  <c r="Y195" i="2"/>
  <c r="Y196" i="2"/>
  <c r="Y197" i="2"/>
  <c r="Y198" i="2"/>
  <c r="Y199" i="2"/>
  <c r="Y200" i="2"/>
  <c r="Y201" i="2"/>
  <c r="Y202" i="2"/>
  <c r="Y203" i="2"/>
  <c r="Y204" i="2"/>
  <c r="Y205" i="2"/>
  <c r="Y206" i="2"/>
  <c r="Y207" i="2"/>
  <c r="Y208" i="2"/>
  <c r="Y209" i="2"/>
  <c r="Y210" i="2"/>
  <c r="Y211" i="2"/>
  <c r="Y212" i="2"/>
  <c r="Y213" i="2"/>
  <c r="Y214" i="2"/>
  <c r="Y215" i="2"/>
  <c r="Y216" i="2"/>
  <c r="Y217" i="2"/>
  <c r="Y218" i="2"/>
  <c r="Y219" i="2"/>
  <c r="Y220" i="2"/>
  <c r="Y221" i="2"/>
  <c r="Y222" i="2"/>
  <c r="Y223" i="2"/>
  <c r="Y224" i="2"/>
  <c r="Y225" i="2"/>
  <c r="Y226" i="2"/>
  <c r="Y227" i="2"/>
  <c r="Y228" i="2"/>
  <c r="Y229" i="2"/>
  <c r="Y230" i="2"/>
  <c r="Y231" i="2"/>
  <c r="Y232" i="2"/>
  <c r="Y233" i="2"/>
  <c r="Y234" i="2"/>
  <c r="Y235" i="2"/>
  <c r="Y236" i="2"/>
  <c r="Y237" i="2"/>
  <c r="Y238" i="2"/>
  <c r="Y239" i="2"/>
  <c r="Y240" i="2"/>
  <c r="Y241" i="2"/>
  <c r="Y242" i="2"/>
  <c r="Y243" i="2"/>
  <c r="Y244" i="2"/>
  <c r="Y245" i="2"/>
  <c r="Y246" i="2"/>
  <c r="Y247" i="2"/>
  <c r="Y248" i="2"/>
  <c r="Y249" i="2"/>
  <c r="Y250" i="2"/>
  <c r="Y251" i="2"/>
  <c r="Y252" i="2"/>
  <c r="Y253" i="2"/>
  <c r="Y254" i="2"/>
  <c r="Y255" i="2"/>
  <c r="Y256" i="2"/>
  <c r="Y257" i="2"/>
  <c r="Y258" i="2"/>
  <c r="Y259" i="2"/>
  <c r="Y260" i="2"/>
  <c r="Y261" i="2"/>
  <c r="Y262" i="2"/>
  <c r="Y263" i="2"/>
  <c r="Y264" i="2"/>
  <c r="Y265" i="2"/>
  <c r="Y266" i="2"/>
  <c r="Y267" i="2"/>
  <c r="Y268" i="2"/>
  <c r="Y269" i="2"/>
  <c r="Y270" i="2"/>
  <c r="Y271" i="2"/>
  <c r="Y272" i="2"/>
  <c r="Y273" i="2"/>
  <c r="Y274" i="2"/>
  <c r="Y275" i="2"/>
  <c r="Y276" i="2"/>
  <c r="Y277" i="2"/>
  <c r="Y278" i="2"/>
  <c r="Y279" i="2"/>
  <c r="Y280" i="2"/>
  <c r="Y281" i="2"/>
  <c r="Y282" i="2"/>
  <c r="Y283" i="2"/>
  <c r="Y284" i="2"/>
  <c r="Y285" i="2"/>
  <c r="Y286" i="2"/>
  <c r="Y287" i="2"/>
  <c r="Y288" i="2"/>
  <c r="Y289" i="2"/>
  <c r="Y290" i="2"/>
  <c r="Y291" i="2"/>
  <c r="Y292" i="2"/>
  <c r="Y293" i="2"/>
  <c r="Y294" i="2"/>
  <c r="Y295" i="2"/>
  <c r="Y296" i="2"/>
  <c r="Y297" i="2"/>
  <c r="Y298" i="2"/>
  <c r="Y299" i="2"/>
  <c r="Y300" i="2"/>
  <c r="Y301" i="2"/>
  <c r="Y302" i="2"/>
  <c r="Y303" i="2"/>
  <c r="Y304" i="2"/>
  <c r="Y305" i="2"/>
  <c r="Y306" i="2"/>
  <c r="Y307" i="2"/>
  <c r="Y308" i="2"/>
  <c r="Y309" i="2"/>
  <c r="Y310" i="2"/>
  <c r="Y311" i="2"/>
  <c r="Y312" i="2"/>
  <c r="Y313" i="2"/>
  <c r="Y314" i="2"/>
  <c r="Y315" i="2"/>
  <c r="Y316" i="2"/>
  <c r="Y317" i="2"/>
  <c r="Y318" i="2"/>
  <c r="Y319" i="2"/>
  <c r="Y320" i="2"/>
  <c r="Y321" i="2"/>
  <c r="Y322" i="2"/>
  <c r="Y323" i="2"/>
  <c r="Y324" i="2"/>
  <c r="Y325" i="2"/>
  <c r="Y326" i="2"/>
  <c r="Y327" i="2"/>
  <c r="Y328" i="2"/>
  <c r="Y329" i="2"/>
  <c r="Y330" i="2"/>
  <c r="Y331" i="2"/>
  <c r="Y332" i="2"/>
  <c r="Y333" i="2"/>
  <c r="Y334" i="2"/>
  <c r="Y335" i="2"/>
  <c r="Y336" i="2"/>
  <c r="Y337" i="2"/>
  <c r="Y338" i="2"/>
  <c r="Y339" i="2"/>
  <c r="Y340" i="2"/>
  <c r="Y341" i="2"/>
  <c r="Y342" i="2"/>
  <c r="Y343" i="2"/>
  <c r="Y344" i="2"/>
  <c r="Y345" i="2"/>
  <c r="Y346" i="2"/>
  <c r="Y347" i="2"/>
  <c r="Y348" i="2"/>
  <c r="Y349" i="2"/>
  <c r="Y350" i="2"/>
  <c r="Y351" i="2"/>
  <c r="Y352" i="2"/>
  <c r="Y353" i="2"/>
  <c r="Y354" i="2"/>
  <c r="Y355" i="2"/>
  <c r="Y356" i="2"/>
  <c r="Y357" i="2"/>
  <c r="Y358" i="2"/>
  <c r="Y359" i="2"/>
  <c r="Y360" i="2"/>
  <c r="Y361" i="2"/>
  <c r="Y362" i="2"/>
  <c r="Y363" i="2"/>
  <c r="Y364" i="2"/>
  <c r="Y365" i="2"/>
  <c r="Y366" i="2"/>
  <c r="Y367" i="2"/>
  <c r="Y368" i="2"/>
  <c r="Y369" i="2"/>
  <c r="J5" i="2" l="1" a="1"/>
  <c r="J5" i="2" s="1"/>
  <c r="J6" i="2" a="1"/>
  <c r="J6" i="2" s="1"/>
  <c r="J7" i="2" a="1"/>
  <c r="J7" i="2" s="1"/>
  <c r="J8" i="2" a="1"/>
  <c r="J8" i="2" s="1"/>
  <c r="J9" i="2" a="1"/>
  <c r="J9" i="2" s="1"/>
  <c r="J10" i="2" a="1"/>
  <c r="J10" i="2" s="1"/>
  <c r="J11" i="2" a="1"/>
  <c r="J11" i="2" s="1"/>
  <c r="J12" i="2" a="1"/>
  <c r="J12" i="2" s="1"/>
  <c r="J13" i="2" a="1"/>
  <c r="J13" i="2" s="1"/>
  <c r="J14" i="2" a="1"/>
  <c r="J14" i="2" s="1"/>
  <c r="J15" i="2" a="1"/>
  <c r="J15" i="2" s="1"/>
  <c r="J16" i="2" a="1"/>
  <c r="J16" i="2" s="1"/>
  <c r="J17" i="2" a="1"/>
  <c r="J17" i="2" s="1"/>
  <c r="J18" i="2" a="1"/>
  <c r="J18" i="2" s="1"/>
  <c r="J19" i="2" a="1"/>
  <c r="J19" i="2" s="1"/>
  <c r="J20" i="2" a="1"/>
  <c r="J20" i="2" s="1"/>
  <c r="J21" i="2" a="1"/>
  <c r="J21" i="2" s="1"/>
  <c r="J22" i="2" a="1"/>
  <c r="J22" i="2" s="1"/>
  <c r="J23" i="2" a="1"/>
  <c r="J23" i="2" s="1"/>
  <c r="J24" i="2" a="1"/>
  <c r="J24" i="2" s="1"/>
  <c r="J25" i="2" a="1"/>
  <c r="J25" i="2" s="1"/>
  <c r="J26" i="2" a="1"/>
  <c r="J26" i="2" s="1"/>
  <c r="J27" i="2" a="1"/>
  <c r="J27" i="2" s="1"/>
  <c r="J28" i="2" a="1"/>
  <c r="J28" i="2" s="1"/>
  <c r="J29" i="2" a="1"/>
  <c r="J29" i="2" s="1"/>
  <c r="J30" i="2" a="1"/>
  <c r="J30" i="2" s="1"/>
  <c r="J31" i="2" a="1"/>
  <c r="J31" i="2" s="1"/>
  <c r="J32" i="2" a="1"/>
  <c r="J32" i="2" s="1"/>
  <c r="J33" i="2" a="1"/>
  <c r="J33" i="2" s="1"/>
  <c r="J34" i="2" a="1"/>
  <c r="J34" i="2" s="1"/>
  <c r="J35" i="2" a="1"/>
  <c r="J35" i="2" s="1"/>
  <c r="J36" i="2" a="1"/>
  <c r="J36" i="2" s="1"/>
  <c r="J37" i="2" a="1"/>
  <c r="J37" i="2" s="1"/>
  <c r="J38" i="2" a="1"/>
  <c r="J38" i="2" s="1"/>
  <c r="J39" i="2" a="1"/>
  <c r="J39" i="2" s="1"/>
  <c r="J40" i="2" a="1"/>
  <c r="J40" i="2" s="1"/>
  <c r="J41" i="2" a="1"/>
  <c r="J41" i="2" s="1"/>
  <c r="J42" i="2" a="1"/>
  <c r="J42" i="2" s="1"/>
  <c r="J43" i="2" a="1"/>
  <c r="J43" i="2" s="1"/>
  <c r="J44" i="2" a="1"/>
  <c r="J44" i="2" s="1"/>
  <c r="J45" i="2" a="1"/>
  <c r="J45" i="2" s="1"/>
  <c r="J46" i="2" a="1"/>
  <c r="J46" i="2" s="1"/>
  <c r="J47" i="2" a="1"/>
  <c r="J47" i="2" s="1"/>
  <c r="J48" i="2" a="1"/>
  <c r="J48" i="2" s="1"/>
  <c r="J49" i="2" a="1"/>
  <c r="J49" i="2" s="1"/>
  <c r="J50" i="2" a="1"/>
  <c r="J50" i="2" s="1"/>
  <c r="J51" i="2" a="1"/>
  <c r="J51" i="2" s="1"/>
  <c r="J52" i="2" a="1"/>
  <c r="J52" i="2" s="1"/>
  <c r="J53" i="2" a="1"/>
  <c r="J53" i="2" s="1"/>
  <c r="J54" i="2" a="1"/>
  <c r="J54" i="2" s="1"/>
  <c r="J55" i="2" a="1"/>
  <c r="J55" i="2" s="1"/>
  <c r="J56" i="2" a="1"/>
  <c r="J56" i="2" s="1"/>
  <c r="J57" i="2" a="1"/>
  <c r="J57" i="2" s="1"/>
  <c r="J58" i="2" a="1"/>
  <c r="J58" i="2" s="1"/>
  <c r="J59" i="2" a="1"/>
  <c r="J59" i="2" s="1"/>
  <c r="J60" i="2" a="1"/>
  <c r="J60" i="2" s="1"/>
  <c r="J61" i="2" a="1"/>
  <c r="J61" i="2" s="1"/>
  <c r="J62" i="2" a="1"/>
  <c r="J62" i="2" s="1"/>
  <c r="J63" i="2" a="1"/>
  <c r="J63" i="2" s="1"/>
  <c r="J64" i="2" a="1"/>
  <c r="J64" i="2" s="1"/>
  <c r="J65" i="2" a="1"/>
  <c r="J65" i="2" s="1"/>
  <c r="J66" i="2" a="1"/>
  <c r="J66" i="2" s="1"/>
  <c r="J67" i="2" a="1"/>
  <c r="J67" i="2" s="1"/>
  <c r="J68" i="2" a="1"/>
  <c r="J68" i="2" s="1"/>
  <c r="J69" i="2" a="1"/>
  <c r="J69" i="2" s="1"/>
  <c r="J70" i="2" a="1"/>
  <c r="J70" i="2" s="1"/>
  <c r="J71" i="2" a="1"/>
  <c r="J71" i="2" s="1"/>
  <c r="J72" i="2" a="1"/>
  <c r="J72" i="2" s="1"/>
  <c r="J73" i="2" a="1"/>
  <c r="J73" i="2" s="1"/>
  <c r="J74" i="2" a="1"/>
  <c r="J74" i="2" s="1"/>
  <c r="J75" i="2" a="1"/>
  <c r="J75" i="2" s="1"/>
  <c r="J76" i="2" a="1"/>
  <c r="J76" i="2" s="1"/>
  <c r="J77" i="2" a="1"/>
  <c r="J77" i="2" s="1"/>
  <c r="J78" i="2" a="1"/>
  <c r="J78" i="2" s="1"/>
  <c r="J79" i="2" a="1"/>
  <c r="J79" i="2" s="1"/>
  <c r="J80" i="2" a="1"/>
  <c r="J80" i="2" s="1"/>
  <c r="J81" i="2" a="1"/>
  <c r="J81" i="2" s="1"/>
  <c r="J82" i="2" a="1"/>
  <c r="J82" i="2" s="1"/>
  <c r="J83" i="2" a="1"/>
  <c r="J83" i="2" s="1"/>
  <c r="J84" i="2" a="1"/>
  <c r="J84" i="2" s="1"/>
  <c r="J85" i="2" a="1"/>
  <c r="J85" i="2" s="1"/>
  <c r="J86" i="2" a="1"/>
  <c r="J86" i="2" s="1"/>
  <c r="J87" i="2" a="1"/>
  <c r="J87" i="2" s="1"/>
  <c r="J88" i="2" a="1"/>
  <c r="J88" i="2" s="1"/>
  <c r="J89" i="2" a="1"/>
  <c r="J89" i="2" s="1"/>
  <c r="J90" i="2" a="1"/>
  <c r="J90" i="2" s="1"/>
  <c r="J91" i="2" a="1"/>
  <c r="J91" i="2" s="1"/>
  <c r="J92" i="2" a="1"/>
  <c r="J92" i="2" s="1"/>
  <c r="J93" i="2" a="1"/>
  <c r="J93" i="2" s="1"/>
  <c r="J94" i="2" a="1"/>
  <c r="J94" i="2" s="1"/>
  <c r="J95" i="2" a="1"/>
  <c r="J95" i="2" s="1"/>
  <c r="J96" i="2" a="1"/>
  <c r="J96" i="2" s="1"/>
  <c r="J97" i="2" a="1"/>
  <c r="J97" i="2" s="1"/>
  <c r="J98" i="2" a="1"/>
  <c r="J98" i="2" s="1"/>
  <c r="J99" i="2" a="1"/>
  <c r="J99" i="2" s="1"/>
  <c r="J100" i="2" a="1"/>
  <c r="J100" i="2" s="1"/>
  <c r="J101" i="2" a="1"/>
  <c r="J101" i="2" s="1"/>
  <c r="J102" i="2" a="1"/>
  <c r="J102" i="2" s="1"/>
  <c r="J103" i="2" a="1"/>
  <c r="J103" i="2" s="1"/>
  <c r="J104" i="2" a="1"/>
  <c r="J104" i="2" s="1"/>
  <c r="J105" i="2" a="1"/>
  <c r="J105" i="2" s="1"/>
  <c r="J106" i="2" a="1"/>
  <c r="J106" i="2" s="1"/>
  <c r="J107" i="2" a="1"/>
  <c r="J107" i="2" s="1"/>
  <c r="J108" i="2" a="1"/>
  <c r="J108" i="2" s="1"/>
  <c r="J109" i="2" a="1"/>
  <c r="J109" i="2" s="1"/>
  <c r="J110" i="2" a="1"/>
  <c r="J110" i="2" s="1"/>
  <c r="J111" i="2" a="1"/>
  <c r="J111" i="2" s="1"/>
  <c r="J112" i="2" a="1"/>
  <c r="J112" i="2" s="1"/>
  <c r="J113" i="2" a="1"/>
  <c r="J113" i="2" s="1"/>
  <c r="J114" i="2" a="1"/>
  <c r="J114" i="2" s="1"/>
  <c r="J115" i="2" a="1"/>
  <c r="J115" i="2" s="1"/>
  <c r="J116" i="2" a="1"/>
  <c r="J116" i="2" s="1"/>
  <c r="J117" i="2" a="1"/>
  <c r="J117" i="2" s="1"/>
  <c r="J118" i="2" a="1"/>
  <c r="J118" i="2" s="1"/>
  <c r="J119" i="2" a="1"/>
  <c r="J119" i="2" s="1"/>
  <c r="J120" i="2" a="1"/>
  <c r="J120" i="2" s="1"/>
  <c r="J121" i="2" a="1"/>
  <c r="J121" i="2" s="1"/>
  <c r="J122" i="2" a="1"/>
  <c r="J122" i="2" s="1"/>
  <c r="J123" i="2" a="1"/>
  <c r="J123" i="2" s="1"/>
  <c r="J124" i="2" a="1"/>
  <c r="J124" i="2" s="1"/>
  <c r="J125" i="2" a="1"/>
  <c r="J125" i="2" s="1"/>
  <c r="J126" i="2" a="1"/>
  <c r="J126" i="2" s="1"/>
  <c r="J127" i="2" a="1"/>
  <c r="J127" i="2" s="1"/>
  <c r="J128" i="2" a="1"/>
  <c r="J128" i="2" s="1"/>
  <c r="J129" i="2" a="1"/>
  <c r="J129" i="2" s="1"/>
  <c r="J130" i="2" a="1"/>
  <c r="J130" i="2" s="1"/>
  <c r="J131" i="2" a="1"/>
  <c r="J131" i="2" s="1"/>
  <c r="J132" i="2" a="1"/>
  <c r="J132" i="2" s="1"/>
  <c r="J133" i="2" a="1"/>
  <c r="J133" i="2" s="1"/>
  <c r="J134" i="2" a="1"/>
  <c r="J134" i="2" s="1"/>
  <c r="J135" i="2" a="1"/>
  <c r="J135" i="2" s="1"/>
  <c r="J136" i="2" a="1"/>
  <c r="J136" i="2" s="1"/>
  <c r="J137" i="2" a="1"/>
  <c r="J137" i="2" s="1"/>
  <c r="J138" i="2" a="1"/>
  <c r="J138" i="2" s="1"/>
  <c r="J139" i="2" a="1"/>
  <c r="J139" i="2" s="1"/>
  <c r="J140" i="2" a="1"/>
  <c r="J140" i="2" s="1"/>
  <c r="J141" i="2" a="1"/>
  <c r="J141" i="2" s="1"/>
  <c r="J142" i="2" a="1"/>
  <c r="J142" i="2" s="1"/>
  <c r="J143" i="2" a="1"/>
  <c r="J143" i="2" s="1"/>
  <c r="J144" i="2" a="1"/>
  <c r="J144" i="2" s="1"/>
  <c r="J145" i="2" a="1"/>
  <c r="J145" i="2" s="1"/>
  <c r="J146" i="2" a="1"/>
  <c r="J146" i="2" s="1"/>
  <c r="J147" i="2" a="1"/>
  <c r="J147" i="2" s="1"/>
  <c r="J148" i="2" a="1"/>
  <c r="J148" i="2" s="1"/>
  <c r="J149" i="2" a="1"/>
  <c r="J149" i="2" s="1"/>
  <c r="J150" i="2" a="1"/>
  <c r="J150" i="2" s="1"/>
  <c r="J151" i="2" a="1"/>
  <c r="J151" i="2" s="1"/>
  <c r="J152" i="2" a="1"/>
  <c r="J152" i="2" s="1"/>
  <c r="J153" i="2" a="1"/>
  <c r="J153" i="2" s="1"/>
  <c r="J154" i="2" a="1"/>
  <c r="J154" i="2" s="1"/>
  <c r="J155" i="2" a="1"/>
  <c r="J155" i="2" s="1"/>
  <c r="J156" i="2" a="1"/>
  <c r="J156" i="2" s="1"/>
  <c r="J157" i="2" a="1"/>
  <c r="J157" i="2" s="1"/>
  <c r="J158" i="2" a="1"/>
  <c r="J158" i="2" s="1"/>
  <c r="J159" i="2" a="1"/>
  <c r="J159" i="2" s="1"/>
  <c r="J160" i="2" a="1"/>
  <c r="J160" i="2" s="1"/>
  <c r="J161" i="2" a="1"/>
  <c r="J161" i="2" s="1"/>
  <c r="J162" i="2" a="1"/>
  <c r="J162" i="2" s="1"/>
  <c r="J163" i="2" a="1"/>
  <c r="J163" i="2" s="1"/>
  <c r="J164" i="2" a="1"/>
  <c r="J164" i="2" s="1"/>
  <c r="J165" i="2" a="1"/>
  <c r="J165" i="2" s="1"/>
  <c r="J166" i="2" a="1"/>
  <c r="J166" i="2" s="1"/>
  <c r="J167" i="2" a="1"/>
  <c r="J167" i="2" s="1"/>
  <c r="J168" i="2" a="1"/>
  <c r="J168" i="2" s="1"/>
  <c r="J169" i="2" a="1"/>
  <c r="J169" i="2" s="1"/>
  <c r="J170" i="2" a="1"/>
  <c r="J170" i="2" s="1"/>
  <c r="J171" i="2" a="1"/>
  <c r="J171" i="2" s="1"/>
  <c r="J172" i="2" a="1"/>
  <c r="J172" i="2" s="1"/>
  <c r="J173" i="2" a="1"/>
  <c r="J173" i="2" s="1"/>
  <c r="J174" i="2" a="1"/>
  <c r="J174" i="2" s="1"/>
  <c r="J175" i="2" a="1"/>
  <c r="J175" i="2" s="1"/>
  <c r="J176" i="2" a="1"/>
  <c r="J176" i="2" s="1"/>
  <c r="J177" i="2" a="1"/>
  <c r="J177" i="2" s="1"/>
  <c r="J178" i="2" a="1"/>
  <c r="J178" i="2" s="1"/>
  <c r="J179" i="2" a="1"/>
  <c r="J179" i="2" s="1"/>
  <c r="J180" i="2" a="1"/>
  <c r="J180" i="2" s="1"/>
  <c r="J181" i="2" a="1"/>
  <c r="J181" i="2" s="1"/>
  <c r="J182" i="2" a="1"/>
  <c r="J182" i="2" s="1"/>
  <c r="J183" i="2" a="1"/>
  <c r="J183" i="2" s="1"/>
  <c r="J184" i="2" a="1"/>
  <c r="J184" i="2" s="1"/>
  <c r="J185" i="2" a="1"/>
  <c r="J185" i="2" s="1"/>
  <c r="J186" i="2" a="1"/>
  <c r="J186" i="2" s="1"/>
  <c r="J187" i="2" a="1"/>
  <c r="J187" i="2" s="1"/>
  <c r="J188" i="2" a="1"/>
  <c r="J188" i="2" s="1"/>
  <c r="J189" i="2" a="1"/>
  <c r="J189" i="2" s="1"/>
  <c r="J190" i="2" a="1"/>
  <c r="J190" i="2" s="1"/>
  <c r="J191" i="2" a="1"/>
  <c r="J191" i="2" s="1"/>
  <c r="J192" i="2" a="1"/>
  <c r="J192" i="2" s="1"/>
  <c r="J193" i="2" a="1"/>
  <c r="J193" i="2" s="1"/>
  <c r="J194" i="2" a="1"/>
  <c r="J194" i="2" s="1"/>
  <c r="J195" i="2" a="1"/>
  <c r="J195" i="2" s="1"/>
  <c r="J196" i="2" a="1"/>
  <c r="J196" i="2" s="1"/>
  <c r="J197" i="2" a="1"/>
  <c r="J197" i="2" s="1"/>
  <c r="J198" i="2" a="1"/>
  <c r="J198" i="2" s="1"/>
  <c r="J199" i="2" a="1"/>
  <c r="J199" i="2" s="1"/>
  <c r="J200" i="2" a="1"/>
  <c r="J200" i="2" s="1"/>
  <c r="J201" i="2" a="1"/>
  <c r="J201" i="2" s="1"/>
  <c r="J202" i="2" a="1"/>
  <c r="J202" i="2" s="1"/>
  <c r="J203" i="2" a="1"/>
  <c r="J203" i="2" s="1"/>
  <c r="J204" i="2" a="1"/>
  <c r="J204" i="2" s="1"/>
  <c r="J205" i="2" a="1"/>
  <c r="J205" i="2" s="1"/>
  <c r="J206" i="2" a="1"/>
  <c r="J206" i="2" s="1"/>
  <c r="J207" i="2" a="1"/>
  <c r="J207" i="2" s="1"/>
  <c r="J208" i="2" a="1"/>
  <c r="J208" i="2" s="1"/>
  <c r="J209" i="2" a="1"/>
  <c r="J209" i="2" s="1"/>
  <c r="J210" i="2" a="1"/>
  <c r="J210" i="2" s="1"/>
  <c r="J211" i="2" a="1"/>
  <c r="J211" i="2" s="1"/>
  <c r="J212" i="2" a="1"/>
  <c r="J212" i="2" s="1"/>
  <c r="J213" i="2" a="1"/>
  <c r="J213" i="2" s="1"/>
  <c r="J214" i="2" a="1"/>
  <c r="J214" i="2" s="1"/>
  <c r="J215" i="2" a="1"/>
  <c r="J215" i="2" s="1"/>
  <c r="J216" i="2" a="1"/>
  <c r="J216" i="2" s="1"/>
  <c r="J217" i="2" a="1"/>
  <c r="J217" i="2" s="1"/>
  <c r="J218" i="2" a="1"/>
  <c r="J218" i="2" s="1"/>
  <c r="J219" i="2" a="1"/>
  <c r="J219" i="2" s="1"/>
  <c r="J220" i="2" a="1"/>
  <c r="J220" i="2" s="1"/>
  <c r="J221" i="2" a="1"/>
  <c r="J221" i="2" s="1"/>
  <c r="J222" i="2" a="1"/>
  <c r="J222" i="2" s="1"/>
  <c r="J223" i="2" a="1"/>
  <c r="J223" i="2" s="1"/>
  <c r="J224" i="2" a="1"/>
  <c r="J224" i="2" s="1"/>
  <c r="J225" i="2" a="1"/>
  <c r="J225" i="2" s="1"/>
  <c r="J226" i="2" a="1"/>
  <c r="J226" i="2" s="1"/>
  <c r="J227" i="2" a="1"/>
  <c r="J227" i="2" s="1"/>
  <c r="J228" i="2" a="1"/>
  <c r="J228" i="2" s="1"/>
  <c r="J229" i="2" a="1"/>
  <c r="J229" i="2" s="1"/>
  <c r="J230" i="2" a="1"/>
  <c r="J230" i="2" s="1"/>
  <c r="J231" i="2" a="1"/>
  <c r="J231" i="2" s="1"/>
  <c r="J232" i="2" a="1"/>
  <c r="J232" i="2" s="1"/>
  <c r="J233" i="2" a="1"/>
  <c r="J233" i="2" s="1"/>
  <c r="J234" i="2" a="1"/>
  <c r="J234" i="2" s="1"/>
  <c r="J235" i="2" a="1"/>
  <c r="J235" i="2" s="1"/>
  <c r="J236" i="2" a="1"/>
  <c r="J236" i="2" s="1"/>
  <c r="J237" i="2" a="1"/>
  <c r="J237" i="2" s="1"/>
  <c r="J238" i="2" a="1"/>
  <c r="J238" i="2" s="1"/>
  <c r="J239" i="2" a="1"/>
  <c r="J239" i="2" s="1"/>
  <c r="J240" i="2" a="1"/>
  <c r="J240" i="2" s="1"/>
  <c r="J241" i="2" a="1"/>
  <c r="J241" i="2" s="1"/>
  <c r="J242" i="2" a="1"/>
  <c r="J242" i="2" s="1"/>
  <c r="J243" i="2" a="1"/>
  <c r="J243" i="2" s="1"/>
  <c r="J244" i="2" a="1"/>
  <c r="J244" i="2" s="1"/>
  <c r="J245" i="2" a="1"/>
  <c r="J245" i="2" s="1"/>
  <c r="J246" i="2" a="1"/>
  <c r="J246" i="2" s="1"/>
  <c r="J247" i="2" a="1"/>
  <c r="J247" i="2" s="1"/>
  <c r="J248" i="2" a="1"/>
  <c r="J248" i="2" s="1"/>
  <c r="J249" i="2" a="1"/>
  <c r="J249" i="2" s="1"/>
  <c r="J250" i="2" a="1"/>
  <c r="J250" i="2" s="1"/>
  <c r="J251" i="2" a="1"/>
  <c r="J251" i="2" s="1"/>
  <c r="J252" i="2" a="1"/>
  <c r="J252" i="2" s="1"/>
  <c r="J253" i="2" a="1"/>
  <c r="J253" i="2" s="1"/>
  <c r="J254" i="2" a="1"/>
  <c r="J254" i="2" s="1"/>
  <c r="J255" i="2" a="1"/>
  <c r="J255" i="2" s="1"/>
  <c r="J256" i="2" a="1"/>
  <c r="J256" i="2" s="1"/>
  <c r="J257" i="2" a="1"/>
  <c r="J257" i="2" s="1"/>
  <c r="J258" i="2" a="1"/>
  <c r="J258" i="2" s="1"/>
  <c r="J259" i="2" a="1"/>
  <c r="J259" i="2" s="1"/>
  <c r="J260" i="2" a="1"/>
  <c r="J260" i="2" s="1"/>
  <c r="J261" i="2" a="1"/>
  <c r="J261" i="2" s="1"/>
  <c r="J262" i="2" a="1"/>
  <c r="J262" i="2" s="1"/>
  <c r="J263" i="2" a="1"/>
  <c r="J263" i="2" s="1"/>
  <c r="J264" i="2" a="1"/>
  <c r="J264" i="2" s="1"/>
  <c r="J265" i="2" a="1"/>
  <c r="J265" i="2" s="1"/>
  <c r="J266" i="2" a="1"/>
  <c r="J266" i="2" s="1"/>
  <c r="J267" i="2" a="1"/>
  <c r="J267" i="2" s="1"/>
  <c r="J268" i="2" a="1"/>
  <c r="J268" i="2" s="1"/>
  <c r="J269" i="2" a="1"/>
  <c r="J269" i="2" s="1"/>
  <c r="J270" i="2" a="1"/>
  <c r="J270" i="2" s="1"/>
  <c r="J271" i="2" a="1"/>
  <c r="J271" i="2" s="1"/>
  <c r="J272" i="2" a="1"/>
  <c r="J272" i="2" s="1"/>
  <c r="J273" i="2" a="1"/>
  <c r="J273" i="2" s="1"/>
  <c r="J274" i="2" a="1"/>
  <c r="J274" i="2" s="1"/>
  <c r="J275" i="2" a="1"/>
  <c r="J275" i="2" s="1"/>
  <c r="J276" i="2" a="1"/>
  <c r="J276" i="2" s="1"/>
  <c r="J277" i="2" a="1"/>
  <c r="J277" i="2" s="1"/>
  <c r="J278" i="2" a="1"/>
  <c r="J278" i="2" s="1"/>
  <c r="J279" i="2" a="1"/>
  <c r="J279" i="2" s="1"/>
  <c r="J280" i="2" a="1"/>
  <c r="J280" i="2" s="1"/>
  <c r="J281" i="2" a="1"/>
  <c r="J281" i="2" s="1"/>
  <c r="J282" i="2" a="1"/>
  <c r="J282" i="2" s="1"/>
  <c r="J283" i="2" a="1"/>
  <c r="J283" i="2" s="1"/>
  <c r="J284" i="2" a="1"/>
  <c r="J284" i="2" s="1"/>
  <c r="J285" i="2" a="1"/>
  <c r="J285" i="2" s="1"/>
  <c r="J286" i="2" a="1"/>
  <c r="J286" i="2" s="1"/>
  <c r="J287" i="2" a="1"/>
  <c r="J287" i="2" s="1"/>
  <c r="J288" i="2" a="1"/>
  <c r="J288" i="2" s="1"/>
  <c r="J289" i="2" a="1"/>
  <c r="J289" i="2" s="1"/>
  <c r="J290" i="2" a="1"/>
  <c r="J290" i="2" s="1"/>
  <c r="J291" i="2" a="1"/>
  <c r="J291" i="2" s="1"/>
  <c r="J292" i="2" a="1"/>
  <c r="J292" i="2" s="1"/>
  <c r="J293" i="2" a="1"/>
  <c r="J293" i="2" s="1"/>
  <c r="J294" i="2" a="1"/>
  <c r="J294" i="2" s="1"/>
  <c r="J295" i="2" a="1"/>
  <c r="J295" i="2" s="1"/>
  <c r="J296" i="2" a="1"/>
  <c r="J296" i="2" s="1"/>
  <c r="J297" i="2" a="1"/>
  <c r="J297" i="2" s="1"/>
  <c r="J298" i="2" a="1"/>
  <c r="J298" i="2" s="1"/>
  <c r="J299" i="2" a="1"/>
  <c r="J299" i="2" s="1"/>
  <c r="J300" i="2" a="1"/>
  <c r="J300" i="2" s="1"/>
  <c r="J301" i="2" a="1"/>
  <c r="J301" i="2" s="1"/>
  <c r="J302" i="2" a="1"/>
  <c r="J302" i="2" s="1"/>
  <c r="J303" i="2" a="1"/>
  <c r="J303" i="2" s="1"/>
  <c r="J304" i="2" a="1"/>
  <c r="J304" i="2" s="1"/>
  <c r="J305" i="2" a="1"/>
  <c r="J305" i="2" s="1"/>
  <c r="J306" i="2" a="1"/>
  <c r="J306" i="2" s="1"/>
  <c r="J307" i="2" a="1"/>
  <c r="J307" i="2" s="1"/>
  <c r="J308" i="2" a="1"/>
  <c r="J308" i="2" s="1"/>
  <c r="J309" i="2" a="1"/>
  <c r="J309" i="2" s="1"/>
  <c r="J310" i="2" a="1"/>
  <c r="J310" i="2" s="1"/>
  <c r="J311" i="2" a="1"/>
  <c r="J311" i="2" s="1"/>
  <c r="J312" i="2" a="1"/>
  <c r="J312" i="2" s="1"/>
  <c r="J313" i="2" a="1"/>
  <c r="J313" i="2" s="1"/>
  <c r="J314" i="2" a="1"/>
  <c r="J314" i="2" s="1"/>
  <c r="J315" i="2" a="1"/>
  <c r="J315" i="2" s="1"/>
  <c r="J316" i="2" a="1"/>
  <c r="J316" i="2" s="1"/>
  <c r="J317" i="2" a="1"/>
  <c r="J317" i="2" s="1"/>
  <c r="J318" i="2" a="1"/>
  <c r="J318" i="2" s="1"/>
  <c r="J319" i="2" a="1"/>
  <c r="J319" i="2" s="1"/>
  <c r="J320" i="2" a="1"/>
  <c r="J320" i="2" s="1"/>
  <c r="J321" i="2" a="1"/>
  <c r="J321" i="2" s="1"/>
  <c r="J322" i="2" a="1"/>
  <c r="J322" i="2" s="1"/>
  <c r="J323" i="2" a="1"/>
  <c r="J323" i="2" s="1"/>
  <c r="J324" i="2" a="1"/>
  <c r="J324" i="2" s="1"/>
  <c r="J325" i="2" a="1"/>
  <c r="J325" i="2" s="1"/>
  <c r="J326" i="2" a="1"/>
  <c r="J326" i="2" s="1"/>
  <c r="J327" i="2" a="1"/>
  <c r="J327" i="2" s="1"/>
  <c r="J328" i="2" a="1"/>
  <c r="J328" i="2" s="1"/>
  <c r="J329" i="2" a="1"/>
  <c r="J329" i="2" s="1"/>
  <c r="J330" i="2" a="1"/>
  <c r="J330" i="2" s="1"/>
  <c r="J331" i="2" a="1"/>
  <c r="J331" i="2" s="1"/>
  <c r="J332" i="2" a="1"/>
  <c r="J332" i="2" s="1"/>
  <c r="J333" i="2" a="1"/>
  <c r="J333" i="2" s="1"/>
  <c r="J334" i="2" a="1"/>
  <c r="J334" i="2" s="1"/>
  <c r="J335" i="2" a="1"/>
  <c r="J335" i="2" s="1"/>
  <c r="J336" i="2" a="1"/>
  <c r="J336" i="2" s="1"/>
  <c r="J337" i="2" a="1"/>
  <c r="J337" i="2" s="1"/>
  <c r="J338" i="2" a="1"/>
  <c r="J338" i="2" s="1"/>
  <c r="J339" i="2" a="1"/>
  <c r="J339" i="2" s="1"/>
  <c r="J340" i="2" a="1"/>
  <c r="J340" i="2" s="1"/>
  <c r="J341" i="2" a="1"/>
  <c r="J341" i="2" s="1"/>
  <c r="J342" i="2" a="1"/>
  <c r="J342" i="2" s="1"/>
  <c r="J343" i="2" a="1"/>
  <c r="J343" i="2" s="1"/>
  <c r="J344" i="2" a="1"/>
  <c r="J344" i="2" s="1"/>
  <c r="J345" i="2" a="1"/>
  <c r="J345" i="2" s="1"/>
  <c r="J346" i="2" a="1"/>
  <c r="J346" i="2" s="1"/>
  <c r="J347" i="2" a="1"/>
  <c r="J347" i="2" s="1"/>
  <c r="J348" i="2" a="1"/>
  <c r="J348" i="2" s="1"/>
  <c r="J349" i="2" a="1"/>
  <c r="J349" i="2" s="1"/>
  <c r="J350" i="2" a="1"/>
  <c r="J350" i="2" s="1"/>
  <c r="J351" i="2" a="1"/>
  <c r="J351" i="2" s="1"/>
  <c r="J352" i="2" a="1"/>
  <c r="J352" i="2" s="1"/>
  <c r="J353" i="2" a="1"/>
  <c r="J353" i="2" s="1"/>
  <c r="J354" i="2" a="1"/>
  <c r="J354" i="2" s="1"/>
  <c r="J355" i="2" a="1"/>
  <c r="J355" i="2" s="1"/>
  <c r="J356" i="2" a="1"/>
  <c r="J356" i="2" s="1"/>
  <c r="J357" i="2" a="1"/>
  <c r="J357" i="2" s="1"/>
  <c r="J358" i="2" a="1"/>
  <c r="J358" i="2" s="1"/>
  <c r="J359" i="2" a="1"/>
  <c r="J359" i="2" s="1"/>
  <c r="J360" i="2" a="1"/>
  <c r="J360" i="2" s="1"/>
  <c r="J361" i="2" a="1"/>
  <c r="J361" i="2" s="1"/>
  <c r="J362" i="2" a="1"/>
  <c r="J362" i="2" s="1"/>
  <c r="J363" i="2" a="1"/>
  <c r="J363" i="2" s="1"/>
  <c r="J364" i="2" a="1"/>
  <c r="J364" i="2" s="1"/>
  <c r="J365" i="2" a="1"/>
  <c r="J365" i="2" s="1"/>
  <c r="J366" i="2" a="1"/>
  <c r="J366" i="2" s="1"/>
  <c r="J367" i="2" a="1"/>
  <c r="J367" i="2" s="1"/>
  <c r="J368" i="2" a="1"/>
  <c r="J368" i="2" s="1"/>
  <c r="J369" i="2" a="1"/>
  <c r="J369" i="2" s="1"/>
  <c r="I5" i="2" a="1"/>
  <c r="I5" i="2" s="1"/>
  <c r="I6" i="2" a="1"/>
  <c r="I6" i="2" s="1"/>
  <c r="I7" i="2" a="1"/>
  <c r="I7" i="2" s="1"/>
  <c r="I8" i="2" a="1"/>
  <c r="I8" i="2" s="1"/>
  <c r="I9" i="2" a="1"/>
  <c r="I9" i="2" s="1"/>
  <c r="I10" i="2" a="1"/>
  <c r="I10" i="2" s="1"/>
  <c r="I11" i="2" a="1"/>
  <c r="I11" i="2" s="1"/>
  <c r="I12" i="2" a="1"/>
  <c r="I12" i="2" s="1"/>
  <c r="I13" i="2" a="1"/>
  <c r="I13" i="2" s="1"/>
  <c r="I14" i="2" a="1"/>
  <c r="I14" i="2" s="1"/>
  <c r="I15" i="2" a="1"/>
  <c r="I15" i="2" s="1"/>
  <c r="I16" i="2" a="1"/>
  <c r="I16" i="2" s="1"/>
  <c r="I17" i="2" a="1"/>
  <c r="I17" i="2" s="1"/>
  <c r="I18" i="2" a="1"/>
  <c r="I18" i="2" s="1"/>
  <c r="I19" i="2" a="1"/>
  <c r="I19" i="2" s="1"/>
  <c r="I20" i="2" a="1"/>
  <c r="I20" i="2" s="1"/>
  <c r="I21" i="2" a="1"/>
  <c r="I21" i="2" s="1"/>
  <c r="I22" i="2" a="1"/>
  <c r="I22" i="2" s="1"/>
  <c r="I23" i="2" a="1"/>
  <c r="I23" i="2" s="1"/>
  <c r="I24" i="2" a="1"/>
  <c r="I24" i="2" s="1"/>
  <c r="I25" i="2" a="1"/>
  <c r="I25" i="2" s="1"/>
  <c r="I26" i="2" a="1"/>
  <c r="I26" i="2" s="1"/>
  <c r="I27" i="2" a="1"/>
  <c r="I27" i="2" s="1"/>
  <c r="I28" i="2" a="1"/>
  <c r="I28" i="2" s="1"/>
  <c r="I29" i="2" a="1"/>
  <c r="I29" i="2" s="1"/>
  <c r="I30" i="2" a="1"/>
  <c r="I30" i="2" s="1"/>
  <c r="I31" i="2" a="1"/>
  <c r="I31" i="2" s="1"/>
  <c r="I32" i="2" a="1"/>
  <c r="I32" i="2" s="1"/>
  <c r="I33" i="2" a="1"/>
  <c r="I33" i="2" s="1"/>
  <c r="I34" i="2" a="1"/>
  <c r="I34" i="2" s="1"/>
  <c r="I35" i="2" a="1"/>
  <c r="I35" i="2" s="1"/>
  <c r="I36" i="2" a="1"/>
  <c r="I36" i="2" s="1"/>
  <c r="I37" i="2" a="1"/>
  <c r="I37" i="2" s="1"/>
  <c r="I38" i="2" a="1"/>
  <c r="I38" i="2" s="1"/>
  <c r="I39" i="2" a="1"/>
  <c r="I39" i="2" s="1"/>
  <c r="I40" i="2" a="1"/>
  <c r="I40" i="2" s="1"/>
  <c r="I41" i="2" a="1"/>
  <c r="I41" i="2" s="1"/>
  <c r="I42" i="2" a="1"/>
  <c r="I42" i="2" s="1"/>
  <c r="I43" i="2" a="1"/>
  <c r="I43" i="2" s="1"/>
  <c r="I44" i="2" a="1"/>
  <c r="I44" i="2" s="1"/>
  <c r="I45" i="2" a="1"/>
  <c r="I45" i="2" s="1"/>
  <c r="I46" i="2" a="1"/>
  <c r="I46" i="2" s="1"/>
  <c r="I47" i="2" a="1"/>
  <c r="I47" i="2" s="1"/>
  <c r="I48" i="2" a="1"/>
  <c r="I48" i="2" s="1"/>
  <c r="I49" i="2" a="1"/>
  <c r="I49" i="2" s="1"/>
  <c r="I50" i="2" a="1"/>
  <c r="I50" i="2" s="1"/>
  <c r="I51" i="2" a="1"/>
  <c r="I51" i="2" s="1"/>
  <c r="I52" i="2" a="1"/>
  <c r="I52" i="2" s="1"/>
  <c r="I53" i="2" a="1"/>
  <c r="I53" i="2" s="1"/>
  <c r="I54" i="2" a="1"/>
  <c r="I54" i="2" s="1"/>
  <c r="I55" i="2" a="1"/>
  <c r="I55" i="2" s="1"/>
  <c r="I56" i="2" a="1"/>
  <c r="I56" i="2" s="1"/>
  <c r="I57" i="2" a="1"/>
  <c r="I57" i="2" s="1"/>
  <c r="I58" i="2" a="1"/>
  <c r="I58" i="2" s="1"/>
  <c r="I59" i="2" a="1"/>
  <c r="I59" i="2" s="1"/>
  <c r="I60" i="2" a="1"/>
  <c r="I60" i="2" s="1"/>
  <c r="I61" i="2" a="1"/>
  <c r="I61" i="2" s="1"/>
  <c r="I62" i="2" a="1"/>
  <c r="I62" i="2" s="1"/>
  <c r="I63" i="2" a="1"/>
  <c r="I63" i="2" s="1"/>
  <c r="I64" i="2" a="1"/>
  <c r="I64" i="2" s="1"/>
  <c r="I65" i="2" a="1"/>
  <c r="I65" i="2" s="1"/>
  <c r="I66" i="2" a="1"/>
  <c r="I66" i="2" s="1"/>
  <c r="I67" i="2" a="1"/>
  <c r="I67" i="2" s="1"/>
  <c r="I68" i="2" a="1"/>
  <c r="I68" i="2" s="1"/>
  <c r="I69" i="2" a="1"/>
  <c r="I69" i="2" s="1"/>
  <c r="I70" i="2" a="1"/>
  <c r="I70" i="2" s="1"/>
  <c r="I71" i="2" a="1"/>
  <c r="I71" i="2" s="1"/>
  <c r="I72" i="2" a="1"/>
  <c r="I72" i="2" s="1"/>
  <c r="I73" i="2" a="1"/>
  <c r="I73" i="2" s="1"/>
  <c r="I74" i="2" a="1"/>
  <c r="I74" i="2" s="1"/>
  <c r="I75" i="2" a="1"/>
  <c r="I75" i="2" s="1"/>
  <c r="I76" i="2" a="1"/>
  <c r="I76" i="2" s="1"/>
  <c r="I77" i="2" a="1"/>
  <c r="I77" i="2" s="1"/>
  <c r="I78" i="2" a="1"/>
  <c r="I78" i="2" s="1"/>
  <c r="I79" i="2" a="1"/>
  <c r="I79" i="2" s="1"/>
  <c r="I80" i="2" a="1"/>
  <c r="I80" i="2" s="1"/>
  <c r="I81" i="2" a="1"/>
  <c r="I81" i="2" s="1"/>
  <c r="I82" i="2" a="1"/>
  <c r="I82" i="2" s="1"/>
  <c r="I83" i="2" a="1"/>
  <c r="I83" i="2" s="1"/>
  <c r="I84" i="2" a="1"/>
  <c r="I84" i="2" s="1"/>
  <c r="I85" i="2" a="1"/>
  <c r="I85" i="2" s="1"/>
  <c r="I86" i="2" a="1"/>
  <c r="I86" i="2" s="1"/>
  <c r="I87" i="2" a="1"/>
  <c r="I87" i="2" s="1"/>
  <c r="I88" i="2" a="1"/>
  <c r="I88" i="2" s="1"/>
  <c r="I89" i="2" a="1"/>
  <c r="I89" i="2" s="1"/>
  <c r="I90" i="2" a="1"/>
  <c r="I90" i="2" s="1"/>
  <c r="I91" i="2" a="1"/>
  <c r="I91" i="2" s="1"/>
  <c r="I93" i="2" a="1"/>
  <c r="I93" i="2" s="1"/>
  <c r="I94" i="2" a="1"/>
  <c r="I94" i="2" s="1"/>
  <c r="I95" i="2" a="1"/>
  <c r="I95" i="2" s="1"/>
  <c r="I96" i="2" a="1"/>
  <c r="I96" i="2" s="1"/>
  <c r="I97" i="2" a="1"/>
  <c r="I97" i="2" s="1"/>
  <c r="I98" i="2" a="1"/>
  <c r="I98" i="2" s="1"/>
  <c r="I99" i="2" a="1"/>
  <c r="I99" i="2" s="1"/>
  <c r="I100" i="2" a="1"/>
  <c r="I100" i="2" s="1"/>
  <c r="I101" i="2" a="1"/>
  <c r="I101" i="2" s="1"/>
  <c r="I102" i="2" a="1"/>
  <c r="I102" i="2" s="1"/>
  <c r="I103" i="2" a="1"/>
  <c r="I103" i="2" s="1"/>
  <c r="I104" i="2" a="1"/>
  <c r="I104" i="2" s="1"/>
  <c r="I105" i="2" a="1"/>
  <c r="I105" i="2" s="1"/>
  <c r="I106" i="2" a="1"/>
  <c r="I106" i="2" s="1"/>
  <c r="I107" i="2" a="1"/>
  <c r="I107" i="2" s="1"/>
  <c r="I108" i="2" a="1"/>
  <c r="I108" i="2" s="1"/>
  <c r="I109" i="2" a="1"/>
  <c r="I109" i="2" s="1"/>
  <c r="I110" i="2" a="1"/>
  <c r="I110" i="2" s="1"/>
  <c r="I111" i="2" a="1"/>
  <c r="I111" i="2" s="1"/>
  <c r="I112" i="2" a="1"/>
  <c r="I112" i="2" s="1"/>
  <c r="I113" i="2" a="1"/>
  <c r="I113" i="2" s="1"/>
  <c r="I114" i="2" a="1"/>
  <c r="I114" i="2" s="1"/>
  <c r="I115" i="2" a="1"/>
  <c r="I115" i="2" s="1"/>
  <c r="I116" i="2" a="1"/>
  <c r="I116" i="2" s="1"/>
  <c r="I117" i="2" a="1"/>
  <c r="I117" i="2" s="1"/>
  <c r="I118" i="2" a="1"/>
  <c r="I118" i="2" s="1"/>
  <c r="I119" i="2" a="1"/>
  <c r="I119" i="2" s="1"/>
  <c r="I120" i="2" a="1"/>
  <c r="I120" i="2" s="1"/>
  <c r="I121" i="2" a="1"/>
  <c r="I121" i="2" s="1"/>
  <c r="I122" i="2" a="1"/>
  <c r="I122" i="2" s="1"/>
  <c r="I123" i="2" a="1"/>
  <c r="I123" i="2" s="1"/>
  <c r="I124" i="2" a="1"/>
  <c r="I124" i="2" s="1"/>
  <c r="I125" i="2" a="1"/>
  <c r="I125" i="2" s="1"/>
  <c r="I126" i="2" a="1"/>
  <c r="I126" i="2" s="1"/>
  <c r="I127" i="2" a="1"/>
  <c r="I127" i="2" s="1"/>
  <c r="I128" i="2" a="1"/>
  <c r="I128" i="2" s="1"/>
  <c r="I129" i="2" a="1"/>
  <c r="I129" i="2" s="1"/>
  <c r="I130" i="2" a="1"/>
  <c r="I130" i="2" s="1"/>
  <c r="I131" i="2" a="1"/>
  <c r="I131" i="2" s="1"/>
  <c r="I132" i="2" a="1"/>
  <c r="I132" i="2" s="1"/>
  <c r="I133" i="2" a="1"/>
  <c r="I133" i="2" s="1"/>
  <c r="I134" i="2" a="1"/>
  <c r="I134" i="2" s="1"/>
  <c r="I135" i="2" a="1"/>
  <c r="I135" i="2" s="1"/>
  <c r="I136" i="2" a="1"/>
  <c r="I136" i="2" s="1"/>
  <c r="I137" i="2" a="1"/>
  <c r="I137" i="2" s="1"/>
  <c r="I138" i="2" a="1"/>
  <c r="I138" i="2" s="1"/>
  <c r="I139" i="2" a="1"/>
  <c r="I139" i="2" s="1"/>
  <c r="I140" i="2" a="1"/>
  <c r="I140" i="2" s="1"/>
  <c r="I141" i="2" a="1"/>
  <c r="I141" i="2" s="1"/>
  <c r="I142" i="2" a="1"/>
  <c r="I142" i="2" s="1"/>
  <c r="I143" i="2" a="1"/>
  <c r="I143" i="2" s="1"/>
  <c r="I144" i="2" a="1"/>
  <c r="I144" i="2" s="1"/>
  <c r="I145" i="2" a="1"/>
  <c r="I145" i="2" s="1"/>
  <c r="I146" i="2" a="1"/>
  <c r="I146" i="2" s="1"/>
  <c r="I147" i="2" a="1"/>
  <c r="I147" i="2" s="1"/>
  <c r="I148" i="2" a="1"/>
  <c r="I148" i="2" s="1"/>
  <c r="I149" i="2" a="1"/>
  <c r="I149" i="2" s="1"/>
  <c r="I150" i="2" a="1"/>
  <c r="I150" i="2" s="1"/>
  <c r="I151" i="2" a="1"/>
  <c r="I151" i="2" s="1"/>
  <c r="I152" i="2" a="1"/>
  <c r="I152" i="2" s="1"/>
  <c r="I153" i="2" a="1"/>
  <c r="I153" i="2" s="1"/>
  <c r="I154" i="2" a="1"/>
  <c r="I154" i="2" s="1"/>
  <c r="I155" i="2" a="1"/>
  <c r="I155" i="2" s="1"/>
  <c r="I156" i="2" a="1"/>
  <c r="I156" i="2" s="1"/>
  <c r="I157" i="2" a="1"/>
  <c r="I157" i="2" s="1"/>
  <c r="I158" i="2" a="1"/>
  <c r="I158" i="2" s="1"/>
  <c r="I159" i="2" a="1"/>
  <c r="I159" i="2" s="1"/>
  <c r="I160" i="2" a="1"/>
  <c r="I160" i="2" s="1"/>
  <c r="I161" i="2" a="1"/>
  <c r="I161" i="2" s="1"/>
  <c r="I162" i="2" a="1"/>
  <c r="I162" i="2" s="1"/>
  <c r="I163" i="2" a="1"/>
  <c r="I163" i="2" s="1"/>
  <c r="I164" i="2" a="1"/>
  <c r="I164" i="2" s="1"/>
  <c r="I165" i="2" a="1"/>
  <c r="I165" i="2" s="1"/>
  <c r="I166" i="2" a="1"/>
  <c r="I166" i="2" s="1"/>
  <c r="I167" i="2" a="1"/>
  <c r="I167" i="2" s="1"/>
  <c r="I168" i="2" a="1"/>
  <c r="I168" i="2" s="1"/>
  <c r="I169" i="2" a="1"/>
  <c r="I169" i="2" s="1"/>
  <c r="I170" i="2" a="1"/>
  <c r="I170" i="2" s="1"/>
  <c r="I171" i="2" a="1"/>
  <c r="I171" i="2" s="1"/>
  <c r="I172" i="2" a="1"/>
  <c r="I172" i="2" s="1"/>
  <c r="I173" i="2" a="1"/>
  <c r="I173" i="2" s="1"/>
  <c r="I174" i="2" a="1"/>
  <c r="I174" i="2" s="1"/>
  <c r="I175" i="2" a="1"/>
  <c r="I175" i="2" s="1"/>
  <c r="I176" i="2" a="1"/>
  <c r="I176" i="2" s="1"/>
  <c r="I177" i="2" a="1"/>
  <c r="I177" i="2" s="1"/>
  <c r="I178" i="2" a="1"/>
  <c r="I178" i="2" s="1"/>
  <c r="I179" i="2" a="1"/>
  <c r="I179" i="2" s="1"/>
  <c r="I180" i="2" a="1"/>
  <c r="I180" i="2" s="1"/>
  <c r="I181" i="2" a="1"/>
  <c r="I181" i="2" s="1"/>
  <c r="I182" i="2" a="1"/>
  <c r="I182" i="2" s="1"/>
  <c r="I183" i="2" a="1"/>
  <c r="I183" i="2" s="1"/>
  <c r="I184" i="2" a="1"/>
  <c r="I184" i="2" s="1"/>
  <c r="I185" i="2" a="1"/>
  <c r="I185" i="2" s="1"/>
  <c r="I186" i="2" a="1"/>
  <c r="I186" i="2" s="1"/>
  <c r="I187" i="2" a="1"/>
  <c r="I187" i="2" s="1"/>
  <c r="I188" i="2" a="1"/>
  <c r="I188" i="2" s="1"/>
  <c r="I189" i="2" a="1"/>
  <c r="I189" i="2" s="1"/>
  <c r="I190" i="2" a="1"/>
  <c r="I190" i="2" s="1"/>
  <c r="I191" i="2" a="1"/>
  <c r="I191" i="2" s="1"/>
  <c r="I192" i="2" a="1"/>
  <c r="I192" i="2" s="1"/>
  <c r="I193" i="2" a="1"/>
  <c r="I193" i="2" s="1"/>
  <c r="I194" i="2" a="1"/>
  <c r="I194" i="2" s="1"/>
  <c r="I195" i="2" a="1"/>
  <c r="I195" i="2" s="1"/>
  <c r="I196" i="2" a="1"/>
  <c r="I196" i="2" s="1"/>
  <c r="I197" i="2" a="1"/>
  <c r="I197" i="2" s="1"/>
  <c r="I198" i="2" a="1"/>
  <c r="I198" i="2" s="1"/>
  <c r="I199" i="2" a="1"/>
  <c r="I199" i="2" s="1"/>
  <c r="I200" i="2" a="1"/>
  <c r="I200" i="2" s="1"/>
  <c r="I201" i="2" a="1"/>
  <c r="I201" i="2" s="1"/>
  <c r="I202" i="2" a="1"/>
  <c r="I202" i="2" s="1"/>
  <c r="I203" i="2" a="1"/>
  <c r="I203" i="2" s="1"/>
  <c r="I204" i="2" a="1"/>
  <c r="I204" i="2" s="1"/>
  <c r="I205" i="2" a="1"/>
  <c r="I205" i="2" s="1"/>
  <c r="I206" i="2" a="1"/>
  <c r="I206" i="2" s="1"/>
  <c r="I207" i="2" a="1"/>
  <c r="I207" i="2" s="1"/>
  <c r="I208" i="2" a="1"/>
  <c r="I208" i="2" s="1"/>
  <c r="I209" i="2" a="1"/>
  <c r="I209" i="2" s="1"/>
  <c r="I210" i="2" a="1"/>
  <c r="I210" i="2" s="1"/>
  <c r="I211" i="2" a="1"/>
  <c r="I211" i="2" s="1"/>
  <c r="I212" i="2" a="1"/>
  <c r="I212" i="2" s="1"/>
  <c r="I213" i="2" a="1"/>
  <c r="I213" i="2" s="1"/>
  <c r="I214" i="2" a="1"/>
  <c r="I214" i="2" s="1"/>
  <c r="I215" i="2" a="1"/>
  <c r="I215" i="2" s="1"/>
  <c r="I216" i="2" a="1"/>
  <c r="I216" i="2" s="1"/>
  <c r="I217" i="2" a="1"/>
  <c r="I217" i="2" s="1"/>
  <c r="I218" i="2" a="1"/>
  <c r="I218" i="2" s="1"/>
  <c r="I219" i="2" a="1"/>
  <c r="I219" i="2" s="1"/>
  <c r="I220" i="2" a="1"/>
  <c r="I220" i="2" s="1"/>
  <c r="I221" i="2" a="1"/>
  <c r="I221" i="2" s="1"/>
  <c r="I222" i="2" a="1"/>
  <c r="I222" i="2" s="1"/>
  <c r="I223" i="2" a="1"/>
  <c r="I223" i="2" s="1"/>
  <c r="I224" i="2" a="1"/>
  <c r="I224" i="2" s="1"/>
  <c r="I225" i="2" a="1"/>
  <c r="I225" i="2" s="1"/>
  <c r="I226" i="2" a="1"/>
  <c r="I226" i="2" s="1"/>
  <c r="I227" i="2" a="1"/>
  <c r="I227" i="2" s="1"/>
  <c r="I228" i="2" a="1"/>
  <c r="I228" i="2" s="1"/>
  <c r="I229" i="2" a="1"/>
  <c r="I229" i="2" s="1"/>
  <c r="I230" i="2" a="1"/>
  <c r="I230" i="2" s="1"/>
  <c r="I231" i="2" a="1"/>
  <c r="I231" i="2" s="1"/>
  <c r="I232" i="2" a="1"/>
  <c r="I232" i="2" s="1"/>
  <c r="I233" i="2" a="1"/>
  <c r="I233" i="2" s="1"/>
  <c r="I234" i="2" a="1"/>
  <c r="I234" i="2" s="1"/>
  <c r="I235" i="2" a="1"/>
  <c r="I235" i="2" s="1"/>
  <c r="I236" i="2" a="1"/>
  <c r="I236" i="2" s="1"/>
  <c r="I237" i="2" a="1"/>
  <c r="I237" i="2" s="1"/>
  <c r="I238" i="2" a="1"/>
  <c r="I238" i="2" s="1"/>
  <c r="I239" i="2" a="1"/>
  <c r="I239" i="2" s="1"/>
  <c r="I240" i="2" a="1"/>
  <c r="I240" i="2" s="1"/>
  <c r="I241" i="2" a="1"/>
  <c r="I241" i="2" s="1"/>
  <c r="I242" i="2" a="1"/>
  <c r="I242" i="2" s="1"/>
  <c r="I243" i="2" a="1"/>
  <c r="I243" i="2" s="1"/>
  <c r="I244" i="2" a="1"/>
  <c r="I244" i="2" s="1"/>
  <c r="I245" i="2" a="1"/>
  <c r="I245" i="2" s="1"/>
  <c r="I246" i="2" a="1"/>
  <c r="I246" i="2" s="1"/>
  <c r="I247" i="2" a="1"/>
  <c r="I247" i="2" s="1"/>
  <c r="I248" i="2" a="1"/>
  <c r="I248" i="2" s="1"/>
  <c r="I249" i="2" a="1"/>
  <c r="I249" i="2" s="1"/>
  <c r="I250" i="2" a="1"/>
  <c r="I250" i="2" s="1"/>
  <c r="I251" i="2" a="1"/>
  <c r="I251" i="2" s="1"/>
  <c r="I252" i="2" a="1"/>
  <c r="I252" i="2" s="1"/>
  <c r="I253" i="2" a="1"/>
  <c r="I253" i="2" s="1"/>
  <c r="I254" i="2" a="1"/>
  <c r="I254" i="2" s="1"/>
  <c r="I255" i="2" a="1"/>
  <c r="I255" i="2" s="1"/>
  <c r="I256" i="2" a="1"/>
  <c r="I256" i="2" s="1"/>
  <c r="I257" i="2" a="1"/>
  <c r="I257" i="2" s="1"/>
  <c r="I258" i="2" a="1"/>
  <c r="I258" i="2" s="1"/>
  <c r="I259" i="2" a="1"/>
  <c r="I259" i="2" s="1"/>
  <c r="I260" i="2" a="1"/>
  <c r="I260" i="2" s="1"/>
  <c r="I261" i="2" a="1"/>
  <c r="I261" i="2" s="1"/>
  <c r="I262" i="2" a="1"/>
  <c r="I262" i="2" s="1"/>
  <c r="I263" i="2" a="1"/>
  <c r="I263" i="2" s="1"/>
  <c r="I264" i="2" a="1"/>
  <c r="I264" i="2" s="1"/>
  <c r="I265" i="2" a="1"/>
  <c r="I265" i="2" s="1"/>
  <c r="I266" i="2" a="1"/>
  <c r="I266" i="2" s="1"/>
  <c r="I267" i="2" a="1"/>
  <c r="I267" i="2" s="1"/>
  <c r="I268" i="2" a="1"/>
  <c r="I268" i="2" s="1"/>
  <c r="I269" i="2" a="1"/>
  <c r="I269" i="2" s="1"/>
  <c r="I270" i="2" a="1"/>
  <c r="I270" i="2" s="1"/>
  <c r="I271" i="2" a="1"/>
  <c r="I271" i="2" s="1"/>
  <c r="I272" i="2" a="1"/>
  <c r="I272" i="2" s="1"/>
  <c r="I273" i="2" a="1"/>
  <c r="I273" i="2" s="1"/>
  <c r="I274" i="2" a="1"/>
  <c r="I274" i="2" s="1"/>
  <c r="I275" i="2" a="1"/>
  <c r="I275" i="2" s="1"/>
  <c r="I276" i="2" a="1"/>
  <c r="I276" i="2" s="1"/>
  <c r="I277" i="2" a="1"/>
  <c r="I277" i="2" s="1"/>
  <c r="I278" i="2" a="1"/>
  <c r="I278" i="2" s="1"/>
  <c r="I279" i="2" a="1"/>
  <c r="I279" i="2" s="1"/>
  <c r="I280" i="2" a="1"/>
  <c r="I280" i="2" s="1"/>
  <c r="I281" i="2" a="1"/>
  <c r="I281" i="2" s="1"/>
  <c r="I282" i="2" a="1"/>
  <c r="I282" i="2" s="1"/>
  <c r="I283" i="2" a="1"/>
  <c r="I283" i="2" s="1"/>
  <c r="I284" i="2" a="1"/>
  <c r="I284" i="2" s="1"/>
  <c r="I285" i="2" a="1"/>
  <c r="I285" i="2" s="1"/>
  <c r="I286" i="2" a="1"/>
  <c r="I286" i="2" s="1"/>
  <c r="I287" i="2" a="1"/>
  <c r="I287" i="2" s="1"/>
  <c r="I288" i="2" a="1"/>
  <c r="I288" i="2" s="1"/>
  <c r="I289" i="2" a="1"/>
  <c r="I289" i="2" s="1"/>
  <c r="I290" i="2" a="1"/>
  <c r="I290" i="2" s="1"/>
  <c r="I291" i="2" a="1"/>
  <c r="I291" i="2" s="1"/>
  <c r="I292" i="2" a="1"/>
  <c r="I292" i="2" s="1"/>
  <c r="I293" i="2" a="1"/>
  <c r="I293" i="2" s="1"/>
  <c r="I294" i="2" a="1"/>
  <c r="I294" i="2" s="1"/>
  <c r="I295" i="2" a="1"/>
  <c r="I295" i="2" s="1"/>
  <c r="I296" i="2" a="1"/>
  <c r="I296" i="2" s="1"/>
  <c r="I297" i="2" a="1"/>
  <c r="I297" i="2" s="1"/>
  <c r="I298" i="2" a="1"/>
  <c r="I298" i="2" s="1"/>
  <c r="I299" i="2" a="1"/>
  <c r="I299" i="2" s="1"/>
  <c r="I300" i="2" a="1"/>
  <c r="I300" i="2" s="1"/>
  <c r="I301" i="2" a="1"/>
  <c r="I301" i="2" s="1"/>
  <c r="I302" i="2" a="1"/>
  <c r="I302" i="2" s="1"/>
  <c r="I303" i="2" a="1"/>
  <c r="I303" i="2" s="1"/>
  <c r="I304" i="2" a="1"/>
  <c r="I304" i="2" s="1"/>
  <c r="I305" i="2" a="1"/>
  <c r="I305" i="2" s="1"/>
  <c r="I306" i="2" a="1"/>
  <c r="I306" i="2" s="1"/>
  <c r="I307" i="2" a="1"/>
  <c r="I307" i="2" s="1"/>
  <c r="I308" i="2" a="1"/>
  <c r="I308" i="2" s="1"/>
  <c r="I309" i="2" a="1"/>
  <c r="I309" i="2" s="1"/>
  <c r="I310" i="2" a="1"/>
  <c r="I310" i="2" s="1"/>
  <c r="I311" i="2" a="1"/>
  <c r="I311" i="2" s="1"/>
  <c r="I312" i="2" a="1"/>
  <c r="I312" i="2" s="1"/>
  <c r="I313" i="2" a="1"/>
  <c r="I313" i="2" s="1"/>
  <c r="I314" i="2" a="1"/>
  <c r="I314" i="2" s="1"/>
  <c r="I315" i="2" a="1"/>
  <c r="I315" i="2" s="1"/>
  <c r="I316" i="2" a="1"/>
  <c r="I316" i="2" s="1"/>
  <c r="I317" i="2" a="1"/>
  <c r="I317" i="2" s="1"/>
  <c r="I318" i="2" a="1"/>
  <c r="I318" i="2" s="1"/>
  <c r="I319" i="2" a="1"/>
  <c r="I319" i="2" s="1"/>
  <c r="I320" i="2" a="1"/>
  <c r="I320" i="2" s="1"/>
  <c r="I321" i="2" a="1"/>
  <c r="I321" i="2" s="1"/>
  <c r="I322" i="2" a="1"/>
  <c r="I322" i="2" s="1"/>
  <c r="I323" i="2" a="1"/>
  <c r="I323" i="2" s="1"/>
  <c r="I324" i="2" a="1"/>
  <c r="I324" i="2" s="1"/>
  <c r="I325" i="2" a="1"/>
  <c r="I325" i="2" s="1"/>
  <c r="I326" i="2" a="1"/>
  <c r="I326" i="2" s="1"/>
  <c r="I327" i="2" a="1"/>
  <c r="I327" i="2" s="1"/>
  <c r="I328" i="2" a="1"/>
  <c r="I328" i="2" s="1"/>
  <c r="I329" i="2" a="1"/>
  <c r="I329" i="2" s="1"/>
  <c r="I330" i="2" a="1"/>
  <c r="I330" i="2" s="1"/>
  <c r="I331" i="2" a="1"/>
  <c r="I331" i="2" s="1"/>
  <c r="I332" i="2" a="1"/>
  <c r="I332" i="2" s="1"/>
  <c r="I333" i="2" a="1"/>
  <c r="I333" i="2" s="1"/>
  <c r="I334" i="2" a="1"/>
  <c r="I334" i="2" s="1"/>
  <c r="I335" i="2" a="1"/>
  <c r="I335" i="2" s="1"/>
  <c r="I336" i="2" a="1"/>
  <c r="I336" i="2" s="1"/>
  <c r="I337" i="2" a="1"/>
  <c r="I337" i="2" s="1"/>
  <c r="I338" i="2" a="1"/>
  <c r="I338" i="2" s="1"/>
  <c r="I339" i="2" a="1"/>
  <c r="I339" i="2" s="1"/>
  <c r="I340" i="2" a="1"/>
  <c r="I340" i="2" s="1"/>
  <c r="I341" i="2" a="1"/>
  <c r="I341" i="2" s="1"/>
  <c r="I342" i="2" a="1"/>
  <c r="I342" i="2" s="1"/>
  <c r="I343" i="2" a="1"/>
  <c r="I343" i="2" s="1"/>
  <c r="I344" i="2" a="1"/>
  <c r="I344" i="2" s="1"/>
  <c r="I345" i="2" a="1"/>
  <c r="I345" i="2" s="1"/>
  <c r="I346" i="2" a="1"/>
  <c r="I346" i="2" s="1"/>
  <c r="I347" i="2" a="1"/>
  <c r="I347" i="2" s="1"/>
  <c r="I348" i="2" a="1"/>
  <c r="I348" i="2" s="1"/>
  <c r="I349" i="2" a="1"/>
  <c r="I349" i="2" s="1"/>
  <c r="I350" i="2" a="1"/>
  <c r="I350" i="2" s="1"/>
  <c r="I351" i="2" a="1"/>
  <c r="I351" i="2" s="1"/>
  <c r="I352" i="2" a="1"/>
  <c r="I352" i="2" s="1"/>
  <c r="I353" i="2" a="1"/>
  <c r="I353" i="2" s="1"/>
  <c r="I354" i="2" a="1"/>
  <c r="I354" i="2" s="1"/>
  <c r="I355" i="2" a="1"/>
  <c r="I355" i="2" s="1"/>
  <c r="I356" i="2" a="1"/>
  <c r="I356" i="2" s="1"/>
  <c r="I357" i="2" a="1"/>
  <c r="I357" i="2" s="1"/>
  <c r="I358" i="2" a="1"/>
  <c r="I358" i="2" s="1"/>
  <c r="I359" i="2" a="1"/>
  <c r="I359" i="2" s="1"/>
  <c r="I360" i="2" a="1"/>
  <c r="I360" i="2" s="1"/>
  <c r="I361" i="2" a="1"/>
  <c r="I361" i="2" s="1"/>
  <c r="I362" i="2" a="1"/>
  <c r="I362" i="2" s="1"/>
  <c r="I363" i="2" a="1"/>
  <c r="I363" i="2" s="1"/>
  <c r="I364" i="2" a="1"/>
  <c r="I364" i="2" s="1"/>
  <c r="I365" i="2" a="1"/>
  <c r="I365" i="2" s="1"/>
  <c r="I366" i="2" a="1"/>
  <c r="I366" i="2" s="1"/>
  <c r="I367" i="2" a="1"/>
  <c r="I367" i="2" s="1"/>
  <c r="I368" i="2" a="1"/>
  <c r="I368" i="2" s="1"/>
  <c r="I369" i="2" a="1"/>
  <c r="I369" i="2" s="1"/>
  <c r="H5" i="2" a="1"/>
  <c r="H5" i="2" s="1"/>
  <c r="H6" i="2" a="1"/>
  <c r="H6" i="2" s="1"/>
  <c r="H7" i="2" a="1"/>
  <c r="H7" i="2" s="1"/>
  <c r="H8" i="2" a="1"/>
  <c r="H8" i="2" s="1"/>
  <c r="H9" i="2" a="1"/>
  <c r="H9" i="2" s="1"/>
  <c r="H10" i="2" a="1"/>
  <c r="H10" i="2" s="1"/>
  <c r="H11" i="2" a="1"/>
  <c r="H11" i="2" s="1"/>
  <c r="H12" i="2" a="1"/>
  <c r="H12" i="2" s="1"/>
  <c r="H13" i="2" a="1"/>
  <c r="H13" i="2" s="1"/>
  <c r="H14" i="2" a="1"/>
  <c r="H14" i="2" s="1"/>
  <c r="H15" i="2" a="1"/>
  <c r="H15" i="2" s="1"/>
  <c r="H16" i="2" a="1"/>
  <c r="H16" i="2" s="1"/>
  <c r="H17" i="2" a="1"/>
  <c r="H17" i="2" s="1"/>
  <c r="H18" i="2" a="1"/>
  <c r="H18" i="2" s="1"/>
  <c r="H19" i="2" a="1"/>
  <c r="H19" i="2" s="1"/>
  <c r="H20" i="2" a="1"/>
  <c r="H20" i="2" s="1"/>
  <c r="H21" i="2" a="1"/>
  <c r="H21" i="2" s="1"/>
  <c r="H22" i="2" a="1"/>
  <c r="H22" i="2" s="1"/>
  <c r="H23" i="2" a="1"/>
  <c r="H23" i="2" s="1"/>
  <c r="H24" i="2" a="1"/>
  <c r="H24" i="2" s="1"/>
  <c r="H25" i="2" a="1"/>
  <c r="H25" i="2" s="1"/>
  <c r="H26" i="2" a="1"/>
  <c r="H26" i="2" s="1"/>
  <c r="H27" i="2" a="1"/>
  <c r="H27" i="2" s="1"/>
  <c r="H28" i="2" a="1"/>
  <c r="H28" i="2" s="1"/>
  <c r="H29" i="2" a="1"/>
  <c r="H29" i="2" s="1"/>
  <c r="H30" i="2" a="1"/>
  <c r="H30" i="2" s="1"/>
  <c r="H31" i="2" a="1"/>
  <c r="H31" i="2" s="1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8" i="2" a="1"/>
  <c r="H38" i="2" s="1"/>
  <c r="H39" i="2" a="1"/>
  <c r="H39" i="2" s="1"/>
  <c r="H40" i="2" a="1"/>
  <c r="H40" i="2" s="1"/>
  <c r="H41" i="2" a="1"/>
  <c r="H41" i="2" s="1"/>
  <c r="H42" i="2" a="1"/>
  <c r="H42" i="2" s="1"/>
  <c r="H43" i="2" a="1"/>
  <c r="H43" i="2" s="1"/>
  <c r="H44" i="2" a="1"/>
  <c r="H44" i="2" s="1"/>
  <c r="H45" i="2" a="1"/>
  <c r="H45" i="2" s="1"/>
  <c r="H46" i="2" a="1"/>
  <c r="H46" i="2" s="1"/>
  <c r="H47" i="2" a="1"/>
  <c r="H47" i="2" s="1"/>
  <c r="H48" i="2" a="1"/>
  <c r="H48" i="2" s="1"/>
  <c r="H49" i="2" a="1"/>
  <c r="H49" i="2" s="1"/>
  <c r="H50" i="2" a="1"/>
  <c r="H50" i="2" s="1"/>
  <c r="H51" i="2" a="1"/>
  <c r="H51" i="2" s="1"/>
  <c r="H52" i="2" a="1"/>
  <c r="H52" i="2" s="1"/>
  <c r="H53" i="2" a="1"/>
  <c r="H53" i="2" s="1"/>
  <c r="H54" i="2" a="1"/>
  <c r="H54" i="2" s="1"/>
  <c r="H55" i="2" a="1"/>
  <c r="H55" i="2" s="1"/>
  <c r="H56" i="2" a="1"/>
  <c r="H56" i="2" s="1"/>
  <c r="H58" i="2" a="1"/>
  <c r="H58" i="2" s="1"/>
  <c r="H59" i="2" a="1"/>
  <c r="H59" i="2" s="1"/>
  <c r="H60" i="2" a="1"/>
  <c r="H60" i="2" s="1"/>
  <c r="H61" i="2" a="1"/>
  <c r="H61" i="2" s="1"/>
  <c r="H62" i="2" a="1"/>
  <c r="H62" i="2" s="1"/>
  <c r="H63" i="2" a="1"/>
  <c r="H63" i="2" s="1"/>
  <c r="H64" i="2" a="1"/>
  <c r="H64" i="2" s="1"/>
  <c r="H65" i="2" a="1"/>
  <c r="H65" i="2" s="1"/>
  <c r="H66" i="2" a="1"/>
  <c r="H66" i="2" s="1"/>
  <c r="H67" i="2" a="1"/>
  <c r="H67" i="2" s="1"/>
  <c r="H68" i="2" a="1"/>
  <c r="H68" i="2" s="1"/>
  <c r="H69" i="2" a="1"/>
  <c r="H69" i="2" s="1"/>
  <c r="H70" i="2" a="1"/>
  <c r="H70" i="2" s="1"/>
  <c r="H71" i="2" a="1"/>
  <c r="H71" i="2" s="1"/>
  <c r="H72" i="2" a="1"/>
  <c r="H72" i="2" s="1"/>
  <c r="H73" i="2" a="1"/>
  <c r="H73" i="2" s="1"/>
  <c r="H74" i="2" a="1"/>
  <c r="H74" i="2" s="1"/>
  <c r="H75" i="2" a="1"/>
  <c r="H75" i="2" s="1"/>
  <c r="H76" i="2" a="1"/>
  <c r="H76" i="2" s="1"/>
  <c r="H77" i="2" a="1"/>
  <c r="H77" i="2" s="1"/>
  <c r="H78" i="2" a="1"/>
  <c r="H78" i="2" s="1"/>
  <c r="H79" i="2" a="1"/>
  <c r="H79" i="2" s="1"/>
  <c r="H80" i="2" a="1"/>
  <c r="H80" i="2" s="1"/>
  <c r="H81" i="2" a="1"/>
  <c r="H81" i="2" s="1"/>
  <c r="H82" i="2" a="1"/>
  <c r="H82" i="2" s="1"/>
  <c r="H83" i="2" a="1"/>
  <c r="H83" i="2" s="1"/>
  <c r="H84" i="2" a="1"/>
  <c r="H84" i="2" s="1"/>
  <c r="H85" i="2" a="1"/>
  <c r="H85" i="2" s="1"/>
  <c r="H86" i="2" a="1"/>
  <c r="H86" i="2" s="1"/>
  <c r="H87" i="2" a="1"/>
  <c r="H87" i="2" s="1"/>
  <c r="H88" i="2" a="1"/>
  <c r="H88" i="2" s="1"/>
  <c r="H89" i="2" a="1"/>
  <c r="H89" i="2" s="1"/>
  <c r="H90" i="2" a="1"/>
  <c r="H90" i="2" s="1"/>
  <c r="H91" i="2" a="1"/>
  <c r="H91" i="2" s="1"/>
  <c r="H92" i="2" a="1"/>
  <c r="H92" i="2" s="1"/>
  <c r="H93" i="2" a="1"/>
  <c r="H93" i="2" s="1"/>
  <c r="H94" i="2" a="1"/>
  <c r="H94" i="2" s="1"/>
  <c r="H95" i="2" a="1"/>
  <c r="H95" i="2" s="1"/>
  <c r="H96" i="2" a="1"/>
  <c r="H96" i="2" s="1"/>
  <c r="H97" i="2" a="1"/>
  <c r="H97" i="2" s="1"/>
  <c r="H98" i="2" a="1"/>
  <c r="H98" i="2" s="1"/>
  <c r="H99" i="2" a="1"/>
  <c r="H99" i="2" s="1"/>
  <c r="H100" i="2" a="1"/>
  <c r="H100" i="2" s="1"/>
  <c r="H101" i="2" a="1"/>
  <c r="H101" i="2" s="1"/>
  <c r="H102" i="2" a="1"/>
  <c r="H102" i="2" s="1"/>
  <c r="H103" i="2" a="1"/>
  <c r="H103" i="2" s="1"/>
  <c r="H104" i="2" a="1"/>
  <c r="H104" i="2" s="1"/>
  <c r="H105" i="2" a="1"/>
  <c r="H105" i="2" s="1"/>
  <c r="H106" i="2" a="1"/>
  <c r="H106" i="2" s="1"/>
  <c r="H107" i="2" a="1"/>
  <c r="H107" i="2" s="1"/>
  <c r="H108" i="2" a="1"/>
  <c r="H108" i="2" s="1"/>
  <c r="H109" i="2" a="1"/>
  <c r="H109" i="2" s="1"/>
  <c r="H110" i="2" a="1"/>
  <c r="H110" i="2" s="1"/>
  <c r="H111" i="2" a="1"/>
  <c r="H111" i="2" s="1"/>
  <c r="H112" i="2" a="1"/>
  <c r="H112" i="2" s="1"/>
  <c r="H113" i="2" a="1"/>
  <c r="H113" i="2" s="1"/>
  <c r="H114" i="2" a="1"/>
  <c r="H114" i="2" s="1"/>
  <c r="H115" i="2" a="1"/>
  <c r="H115" i="2" s="1"/>
  <c r="H116" i="2" a="1"/>
  <c r="H116" i="2" s="1"/>
  <c r="H117" i="2" a="1"/>
  <c r="H117" i="2" s="1"/>
  <c r="H118" i="2" a="1"/>
  <c r="H118" i="2" s="1"/>
  <c r="H119" i="2" a="1"/>
  <c r="H119" i="2" s="1"/>
  <c r="H120" i="2" a="1"/>
  <c r="H120" i="2" s="1"/>
  <c r="H121" i="2" a="1"/>
  <c r="H121" i="2" s="1"/>
  <c r="H122" i="2" a="1"/>
  <c r="H122" i="2" s="1"/>
  <c r="H123" i="2" a="1"/>
  <c r="H123" i="2" s="1"/>
  <c r="H124" i="2" a="1"/>
  <c r="H124" i="2" s="1"/>
  <c r="H125" i="2" a="1"/>
  <c r="H125" i="2" s="1"/>
  <c r="H126" i="2" a="1"/>
  <c r="H126" i="2" s="1"/>
  <c r="H127" i="2" a="1"/>
  <c r="H127" i="2" s="1"/>
  <c r="H128" i="2" a="1"/>
  <c r="H128" i="2" s="1"/>
  <c r="H129" i="2" a="1"/>
  <c r="H129" i="2" s="1"/>
  <c r="H130" i="2" a="1"/>
  <c r="H130" i="2" s="1"/>
  <c r="H131" i="2" a="1"/>
  <c r="H131" i="2" s="1"/>
  <c r="H132" i="2" a="1"/>
  <c r="H132" i="2" s="1"/>
  <c r="H133" i="2" a="1"/>
  <c r="H133" i="2" s="1"/>
  <c r="H134" i="2" a="1"/>
  <c r="H134" i="2" s="1"/>
  <c r="H135" i="2" a="1"/>
  <c r="H135" i="2" s="1"/>
  <c r="H136" i="2" a="1"/>
  <c r="H136" i="2" s="1"/>
  <c r="H137" i="2" a="1"/>
  <c r="H137" i="2" s="1"/>
  <c r="H138" i="2" a="1"/>
  <c r="H138" i="2" s="1"/>
  <c r="H139" i="2" a="1"/>
  <c r="H139" i="2" s="1"/>
  <c r="H140" i="2" a="1"/>
  <c r="H140" i="2" s="1"/>
  <c r="H141" i="2" a="1"/>
  <c r="H141" i="2" s="1"/>
  <c r="H142" i="2" a="1"/>
  <c r="H142" i="2" s="1"/>
  <c r="H143" i="2" a="1"/>
  <c r="H143" i="2" s="1"/>
  <c r="H144" i="2" a="1"/>
  <c r="H144" i="2" s="1"/>
  <c r="H145" i="2" a="1"/>
  <c r="H145" i="2" s="1"/>
  <c r="H146" i="2" a="1"/>
  <c r="H146" i="2" s="1"/>
  <c r="H147" i="2" a="1"/>
  <c r="H147" i="2" s="1"/>
  <c r="H148" i="2" a="1"/>
  <c r="H148" i="2" s="1"/>
  <c r="H149" i="2" a="1"/>
  <c r="H149" i="2" s="1"/>
  <c r="H150" i="2" a="1"/>
  <c r="H150" i="2" s="1"/>
  <c r="H151" i="2" a="1"/>
  <c r="H151" i="2" s="1"/>
  <c r="H152" i="2" a="1"/>
  <c r="H152" i="2" s="1"/>
  <c r="H153" i="2" a="1"/>
  <c r="H153" i="2" s="1"/>
  <c r="H154" i="2" a="1"/>
  <c r="H154" i="2" s="1"/>
  <c r="H155" i="2" a="1"/>
  <c r="H155" i="2" s="1"/>
  <c r="H156" i="2" a="1"/>
  <c r="H156" i="2" s="1"/>
  <c r="H157" i="2" a="1"/>
  <c r="H157" i="2" s="1"/>
  <c r="H158" i="2" a="1"/>
  <c r="H158" i="2" s="1"/>
  <c r="H159" i="2" a="1"/>
  <c r="H159" i="2" s="1"/>
  <c r="H160" i="2" a="1"/>
  <c r="H160" i="2" s="1"/>
  <c r="H161" i="2" a="1"/>
  <c r="H161" i="2" s="1"/>
  <c r="H162" i="2" a="1"/>
  <c r="H162" i="2" s="1"/>
  <c r="H163" i="2" a="1"/>
  <c r="H163" i="2" s="1"/>
  <c r="H164" i="2" a="1"/>
  <c r="H164" i="2" s="1"/>
  <c r="H165" i="2" a="1"/>
  <c r="H165" i="2" s="1"/>
  <c r="H166" i="2" a="1"/>
  <c r="H166" i="2" s="1"/>
  <c r="H167" i="2" a="1"/>
  <c r="H167" i="2" s="1"/>
  <c r="H168" i="2" a="1"/>
  <c r="H168" i="2" s="1"/>
  <c r="H169" i="2" a="1"/>
  <c r="H169" i="2" s="1"/>
  <c r="H170" i="2" a="1"/>
  <c r="H170" i="2" s="1"/>
  <c r="H171" i="2" a="1"/>
  <c r="H171" i="2" s="1"/>
  <c r="H172" i="2" a="1"/>
  <c r="H172" i="2" s="1"/>
  <c r="H173" i="2" a="1"/>
  <c r="H173" i="2" s="1"/>
  <c r="H174" i="2" a="1"/>
  <c r="H174" i="2" s="1"/>
  <c r="H175" i="2" a="1"/>
  <c r="H175" i="2" s="1"/>
  <c r="H176" i="2" a="1"/>
  <c r="H176" i="2" s="1"/>
  <c r="H177" i="2" a="1"/>
  <c r="H177" i="2" s="1"/>
  <c r="H178" i="2" a="1"/>
  <c r="H178" i="2" s="1"/>
  <c r="H179" i="2" a="1"/>
  <c r="H179" i="2" s="1"/>
  <c r="H180" i="2" a="1"/>
  <c r="H180" i="2" s="1"/>
  <c r="H181" i="2" a="1"/>
  <c r="H181" i="2" s="1"/>
  <c r="H182" i="2" a="1"/>
  <c r="H182" i="2" s="1"/>
  <c r="H183" i="2" a="1"/>
  <c r="H183" i="2" s="1"/>
  <c r="H184" i="2" a="1"/>
  <c r="H184" i="2" s="1"/>
  <c r="H185" i="2" a="1"/>
  <c r="H185" i="2" s="1"/>
  <c r="H186" i="2" a="1"/>
  <c r="H186" i="2" s="1"/>
  <c r="H187" i="2" a="1"/>
  <c r="H187" i="2" s="1"/>
  <c r="H188" i="2" a="1"/>
  <c r="H188" i="2" s="1"/>
  <c r="H189" i="2" a="1"/>
  <c r="H189" i="2" s="1"/>
  <c r="H190" i="2" a="1"/>
  <c r="H190" i="2" s="1"/>
  <c r="H191" i="2" a="1"/>
  <c r="H191" i="2" s="1"/>
  <c r="H192" i="2" a="1"/>
  <c r="H192" i="2" s="1"/>
  <c r="H193" i="2" a="1"/>
  <c r="H193" i="2" s="1"/>
  <c r="H194" i="2" a="1"/>
  <c r="H194" i="2" s="1"/>
  <c r="H195" i="2" a="1"/>
  <c r="H195" i="2" s="1"/>
  <c r="H196" i="2" a="1"/>
  <c r="H196" i="2" s="1"/>
  <c r="H197" i="2" a="1"/>
  <c r="H197" i="2" s="1"/>
  <c r="H198" i="2" a="1"/>
  <c r="H198" i="2" s="1"/>
  <c r="H199" i="2" a="1"/>
  <c r="H199" i="2" s="1"/>
  <c r="H200" i="2" a="1"/>
  <c r="H200" i="2" s="1"/>
  <c r="H201" i="2" a="1"/>
  <c r="H201" i="2" s="1"/>
  <c r="H202" i="2" a="1"/>
  <c r="H202" i="2" s="1"/>
  <c r="H203" i="2" a="1"/>
  <c r="H203" i="2" s="1"/>
  <c r="H204" i="2" a="1"/>
  <c r="H204" i="2" s="1"/>
  <c r="H205" i="2" a="1"/>
  <c r="H205" i="2" s="1"/>
  <c r="H206" i="2" a="1"/>
  <c r="H206" i="2" s="1"/>
  <c r="H207" i="2" a="1"/>
  <c r="H207" i="2" s="1"/>
  <c r="H208" i="2" a="1"/>
  <c r="H208" i="2" s="1"/>
  <c r="H209" i="2" a="1"/>
  <c r="H209" i="2" s="1"/>
  <c r="H210" i="2" a="1"/>
  <c r="H210" i="2" s="1"/>
  <c r="H211" i="2" a="1"/>
  <c r="H211" i="2" s="1"/>
  <c r="H212" i="2" a="1"/>
  <c r="H212" i="2" s="1"/>
  <c r="H213" i="2" a="1"/>
  <c r="H213" i="2" s="1"/>
  <c r="H214" i="2" a="1"/>
  <c r="H214" i="2" s="1"/>
  <c r="H215" i="2" a="1"/>
  <c r="H215" i="2" s="1"/>
  <c r="H216" i="2" a="1"/>
  <c r="H216" i="2" s="1"/>
  <c r="H217" i="2" a="1"/>
  <c r="H217" i="2" s="1"/>
  <c r="H218" i="2" a="1"/>
  <c r="H218" i="2" s="1"/>
  <c r="H219" i="2" a="1"/>
  <c r="H219" i="2" s="1"/>
  <c r="H220" i="2" a="1"/>
  <c r="H220" i="2" s="1"/>
  <c r="H221" i="2" a="1"/>
  <c r="H221" i="2" s="1"/>
  <c r="H222" i="2" a="1"/>
  <c r="H222" i="2" s="1"/>
  <c r="H223" i="2" a="1"/>
  <c r="H223" i="2" s="1"/>
  <c r="H224" i="2" a="1"/>
  <c r="H224" i="2" s="1"/>
  <c r="H225" i="2" a="1"/>
  <c r="H225" i="2" s="1"/>
  <c r="H226" i="2" a="1"/>
  <c r="H226" i="2" s="1"/>
  <c r="H227" i="2" a="1"/>
  <c r="H227" i="2" s="1"/>
  <c r="H228" i="2" a="1"/>
  <c r="H228" i="2" s="1"/>
  <c r="H229" i="2" a="1"/>
  <c r="H229" i="2" s="1"/>
  <c r="H230" i="2" a="1"/>
  <c r="H230" i="2" s="1"/>
  <c r="H231" i="2" a="1"/>
  <c r="H231" i="2" s="1"/>
  <c r="H232" i="2" a="1"/>
  <c r="H232" i="2" s="1"/>
  <c r="H233" i="2" a="1"/>
  <c r="H233" i="2" s="1"/>
  <c r="H234" i="2" a="1"/>
  <c r="H234" i="2" s="1"/>
  <c r="H235" i="2" a="1"/>
  <c r="H235" i="2" s="1"/>
  <c r="H236" i="2" a="1"/>
  <c r="H236" i="2" s="1"/>
  <c r="H237" i="2" a="1"/>
  <c r="H237" i="2" s="1"/>
  <c r="H238" i="2" a="1"/>
  <c r="H238" i="2" s="1"/>
  <c r="H239" i="2" a="1"/>
  <c r="H239" i="2" s="1"/>
  <c r="H240" i="2" a="1"/>
  <c r="H240" i="2" s="1"/>
  <c r="H241" i="2" a="1"/>
  <c r="H241" i="2" s="1"/>
  <c r="H242" i="2" a="1"/>
  <c r="H242" i="2" s="1"/>
  <c r="H243" i="2" a="1"/>
  <c r="H243" i="2" s="1"/>
  <c r="H244" i="2" a="1"/>
  <c r="H244" i="2" s="1"/>
  <c r="H245" i="2" a="1"/>
  <c r="H245" i="2" s="1"/>
  <c r="H246" i="2" a="1"/>
  <c r="H246" i="2" s="1"/>
  <c r="H247" i="2" a="1"/>
  <c r="H247" i="2" s="1"/>
  <c r="H248" i="2" a="1"/>
  <c r="H248" i="2" s="1"/>
  <c r="H249" i="2" a="1"/>
  <c r="H249" i="2" s="1"/>
  <c r="H250" i="2" a="1"/>
  <c r="H250" i="2" s="1"/>
  <c r="H251" i="2" a="1"/>
  <c r="H251" i="2" s="1"/>
  <c r="H252" i="2" a="1"/>
  <c r="H252" i="2" s="1"/>
  <c r="H253" i="2" a="1"/>
  <c r="H253" i="2" s="1"/>
  <c r="H254" i="2" a="1"/>
  <c r="H254" i="2" s="1"/>
  <c r="H255" i="2" a="1"/>
  <c r="H255" i="2" s="1"/>
  <c r="H256" i="2" a="1"/>
  <c r="H256" i="2" s="1"/>
  <c r="H257" i="2" a="1"/>
  <c r="H257" i="2" s="1"/>
  <c r="H258" i="2" a="1"/>
  <c r="H258" i="2" s="1"/>
  <c r="H259" i="2" a="1"/>
  <c r="H259" i="2" s="1"/>
  <c r="H260" i="2" a="1"/>
  <c r="H260" i="2" s="1"/>
  <c r="H261" i="2" a="1"/>
  <c r="H261" i="2" s="1"/>
  <c r="H262" i="2" a="1"/>
  <c r="H262" i="2" s="1"/>
  <c r="H263" i="2" a="1"/>
  <c r="H263" i="2" s="1"/>
  <c r="H264" i="2" a="1"/>
  <c r="H264" i="2" s="1"/>
  <c r="H265" i="2" a="1"/>
  <c r="H265" i="2" s="1"/>
  <c r="H266" i="2" a="1"/>
  <c r="H266" i="2" s="1"/>
  <c r="H267" i="2" a="1"/>
  <c r="H267" i="2" s="1"/>
  <c r="H268" i="2" a="1"/>
  <c r="H268" i="2" s="1"/>
  <c r="H269" i="2" a="1"/>
  <c r="H269" i="2" s="1"/>
  <c r="H270" i="2" a="1"/>
  <c r="H270" i="2" s="1"/>
  <c r="H271" i="2" a="1"/>
  <c r="H271" i="2" s="1"/>
  <c r="H272" i="2" a="1"/>
  <c r="H272" i="2" s="1"/>
  <c r="H273" i="2" a="1"/>
  <c r="H273" i="2" s="1"/>
  <c r="H274" i="2" a="1"/>
  <c r="H274" i="2"/>
  <c r="H275" i="2" a="1"/>
  <c r="H275" i="2" s="1"/>
  <c r="H276" i="2" a="1"/>
  <c r="H276" i="2" s="1"/>
  <c r="H277" i="2" a="1"/>
  <c r="H277" i="2" s="1"/>
  <c r="H278" i="2" a="1"/>
  <c r="H278" i="2" s="1"/>
  <c r="H279" i="2" a="1"/>
  <c r="H279" i="2" s="1"/>
  <c r="H280" i="2" a="1"/>
  <c r="H280" i="2" s="1"/>
  <c r="H281" i="2" a="1"/>
  <c r="H281" i="2" s="1"/>
  <c r="H282" i="2" a="1"/>
  <c r="H282" i="2" s="1"/>
  <c r="H283" i="2" a="1"/>
  <c r="H283" i="2" s="1"/>
  <c r="H284" i="2" a="1"/>
  <c r="H284" i="2" s="1"/>
  <c r="H285" i="2" a="1"/>
  <c r="H285" i="2" s="1"/>
  <c r="H286" i="2" a="1"/>
  <c r="H286" i="2" s="1"/>
  <c r="H287" i="2" a="1"/>
  <c r="H287" i="2" s="1"/>
  <c r="H288" i="2" a="1"/>
  <c r="H288" i="2" s="1"/>
  <c r="H289" i="2" a="1"/>
  <c r="H289" i="2" s="1"/>
  <c r="H290" i="2" a="1"/>
  <c r="H290" i="2" s="1"/>
  <c r="H291" i="2" a="1"/>
  <c r="H291" i="2" s="1"/>
  <c r="H292" i="2" a="1"/>
  <c r="H292" i="2" s="1"/>
  <c r="H293" i="2" a="1"/>
  <c r="H293" i="2" s="1"/>
  <c r="H294" i="2" a="1"/>
  <c r="H294" i="2" s="1"/>
  <c r="H295" i="2" a="1"/>
  <c r="H295" i="2" s="1"/>
  <c r="H296" i="2" a="1"/>
  <c r="H296" i="2" s="1"/>
  <c r="H297" i="2" a="1"/>
  <c r="H297" i="2"/>
  <c r="H298" i="2" a="1"/>
  <c r="H298" i="2" s="1"/>
  <c r="H299" i="2" a="1"/>
  <c r="H299" i="2" s="1"/>
  <c r="H300" i="2" a="1"/>
  <c r="H300" i="2" s="1"/>
  <c r="H301" i="2" a="1"/>
  <c r="H301" i="2" s="1"/>
  <c r="H302" i="2" a="1"/>
  <c r="H302" i="2" s="1"/>
  <c r="H303" i="2" a="1"/>
  <c r="H303" i="2" s="1"/>
  <c r="H304" i="2" a="1"/>
  <c r="H304" i="2" s="1"/>
  <c r="H305" i="2" a="1"/>
  <c r="H305" i="2" s="1"/>
  <c r="H306" i="2" a="1"/>
  <c r="H306" i="2" s="1"/>
  <c r="H307" i="2" a="1"/>
  <c r="H307" i="2" s="1"/>
  <c r="H308" i="2" a="1"/>
  <c r="H308" i="2" s="1"/>
  <c r="H309" i="2" a="1"/>
  <c r="H309" i="2" s="1"/>
  <c r="H310" i="2" a="1"/>
  <c r="H310" i="2" s="1"/>
  <c r="H311" i="2" a="1"/>
  <c r="H311" i="2" s="1"/>
  <c r="H312" i="2" a="1"/>
  <c r="H312" i="2" s="1"/>
  <c r="H313" i="2" a="1"/>
  <c r="H313" i="2" s="1"/>
  <c r="H314" i="2" a="1"/>
  <c r="H314" i="2" s="1"/>
  <c r="H315" i="2" a="1"/>
  <c r="H315" i="2" s="1"/>
  <c r="H316" i="2" a="1"/>
  <c r="H316" i="2" s="1"/>
  <c r="H317" i="2" a="1"/>
  <c r="H317" i="2" s="1"/>
  <c r="H318" i="2" a="1"/>
  <c r="H318" i="2" s="1"/>
  <c r="H319" i="2" a="1"/>
  <c r="H319" i="2" s="1"/>
  <c r="H320" i="2" a="1"/>
  <c r="H320" i="2" s="1"/>
  <c r="H321" i="2" a="1"/>
  <c r="H321" i="2" s="1"/>
  <c r="H322" i="2" a="1"/>
  <c r="H322" i="2" s="1"/>
  <c r="H323" i="2" a="1"/>
  <c r="H323" i="2" s="1"/>
  <c r="H324" i="2" a="1"/>
  <c r="H324" i="2" s="1"/>
  <c r="H325" i="2" a="1"/>
  <c r="H325" i="2" s="1"/>
  <c r="H326" i="2" a="1"/>
  <c r="H326" i="2" s="1"/>
  <c r="H327" i="2" a="1"/>
  <c r="H327" i="2" s="1"/>
  <c r="H328" i="2" a="1"/>
  <c r="H328" i="2" s="1"/>
  <c r="H329" i="2" a="1"/>
  <c r="H329" i="2" s="1"/>
  <c r="H330" i="2" a="1"/>
  <c r="H330" i="2" s="1"/>
  <c r="H331" i="2" a="1"/>
  <c r="H331" i="2" s="1"/>
  <c r="H332" i="2" a="1"/>
  <c r="H332" i="2" s="1"/>
  <c r="H333" i="2" a="1"/>
  <c r="H333" i="2" s="1"/>
  <c r="H334" i="2" a="1"/>
  <c r="H334" i="2" s="1"/>
  <c r="H335" i="2" a="1"/>
  <c r="H335" i="2" s="1"/>
  <c r="H336" i="2" a="1"/>
  <c r="H336" i="2" s="1"/>
  <c r="H337" i="2" a="1"/>
  <c r="H337" i="2" s="1"/>
  <c r="H338" i="2" a="1"/>
  <c r="H338" i="2" s="1"/>
  <c r="H339" i="2" a="1"/>
  <c r="H339" i="2" s="1"/>
  <c r="H340" i="2" a="1"/>
  <c r="H340" i="2" s="1"/>
  <c r="H341" i="2" a="1"/>
  <c r="H341" i="2" s="1"/>
  <c r="H342" i="2" a="1"/>
  <c r="H342" i="2" s="1"/>
  <c r="H343" i="2" a="1"/>
  <c r="H343" i="2" s="1"/>
  <c r="H344" i="2" a="1"/>
  <c r="H344" i="2" s="1"/>
  <c r="H345" i="2" a="1"/>
  <c r="H345" i="2" s="1"/>
  <c r="H346" i="2" a="1"/>
  <c r="H346" i="2" s="1"/>
  <c r="H347" i="2" a="1"/>
  <c r="H347" i="2" s="1"/>
  <c r="H348" i="2" a="1"/>
  <c r="H348" i="2" s="1"/>
  <c r="H349" i="2" a="1"/>
  <c r="H349" i="2" s="1"/>
  <c r="H350" i="2" a="1"/>
  <c r="H350" i="2" s="1"/>
  <c r="H351" i="2" a="1"/>
  <c r="H351" i="2" s="1"/>
  <c r="H352" i="2" a="1"/>
  <c r="H352" i="2" s="1"/>
  <c r="H353" i="2" a="1"/>
  <c r="H353" i="2" s="1"/>
  <c r="H354" i="2" a="1"/>
  <c r="H354" i="2" s="1"/>
  <c r="H355" i="2" a="1"/>
  <c r="H355" i="2" s="1"/>
  <c r="H356" i="2" a="1"/>
  <c r="H356" i="2" s="1"/>
  <c r="H357" i="2" a="1"/>
  <c r="H357" i="2" s="1"/>
  <c r="H358" i="2" a="1"/>
  <c r="H358" i="2" s="1"/>
  <c r="H359" i="2" a="1"/>
  <c r="H359" i="2" s="1"/>
  <c r="H360" i="2" a="1"/>
  <c r="H360" i="2" s="1"/>
  <c r="H361" i="2" a="1"/>
  <c r="H361" i="2" s="1"/>
  <c r="H362" i="2" a="1"/>
  <c r="H362" i="2" s="1"/>
  <c r="H363" i="2" a="1"/>
  <c r="H363" i="2" s="1"/>
  <c r="H364" i="2" a="1"/>
  <c r="H364" i="2" s="1"/>
  <c r="H365" i="2" a="1"/>
  <c r="H365" i="2" s="1"/>
  <c r="H366" i="2" a="1"/>
  <c r="H366" i="2" s="1"/>
  <c r="H367" i="2" a="1"/>
  <c r="H367" i="2" s="1"/>
  <c r="H368" i="2" a="1"/>
  <c r="H368" i="2" s="1"/>
  <c r="H369" i="2" a="1"/>
  <c r="H369" i="2" s="1"/>
  <c r="G5" i="2" a="1"/>
  <c r="G5" i="2" s="1"/>
  <c r="G6" i="2" a="1"/>
  <c r="G6" i="2" s="1"/>
  <c r="G7" i="2" a="1"/>
  <c r="G7" i="2" s="1"/>
  <c r="G8" i="2" a="1"/>
  <c r="G8" i="2" s="1"/>
  <c r="G9" i="2" a="1"/>
  <c r="G9" i="2" s="1"/>
  <c r="G10" i="2" a="1"/>
  <c r="G10" i="2" s="1"/>
  <c r="G11" i="2" a="1"/>
  <c r="G11" i="2" s="1"/>
  <c r="G12" i="2" a="1"/>
  <c r="G12" i="2" s="1"/>
  <c r="G13" i="2" a="1"/>
  <c r="G13" i="2" s="1"/>
  <c r="G14" i="2" a="1"/>
  <c r="G14" i="2" s="1"/>
  <c r="G15" i="2" a="1"/>
  <c r="G15" i="2" s="1"/>
  <c r="G16" i="2" a="1"/>
  <c r="G16" i="2" s="1"/>
  <c r="G17" i="2" a="1"/>
  <c r="G17" i="2" s="1"/>
  <c r="G18" i="2" a="1"/>
  <c r="G18" i="2" s="1"/>
  <c r="G19" i="2" a="1"/>
  <c r="G19" i="2" s="1"/>
  <c r="G20" i="2" a="1"/>
  <c r="G20" i="2" s="1"/>
  <c r="G21" i="2" a="1"/>
  <c r="G21" i="2" s="1"/>
  <c r="G22" i="2" a="1"/>
  <c r="G22" i="2" s="1"/>
  <c r="G23" i="2" a="1"/>
  <c r="G23" i="2" s="1"/>
  <c r="G24" i="2" a="1"/>
  <c r="G24" i="2" s="1"/>
  <c r="G25" i="2" a="1"/>
  <c r="G25" i="2" s="1"/>
  <c r="G26" i="2" a="1"/>
  <c r="G26" i="2" s="1"/>
  <c r="G27" i="2" a="1"/>
  <c r="G27" i="2" s="1"/>
  <c r="G28" i="2" a="1"/>
  <c r="G28" i="2" s="1"/>
  <c r="G29" i="2" a="1"/>
  <c r="G29" i="2" s="1"/>
  <c r="G30" i="2" a="1"/>
  <c r="G30" i="2" s="1"/>
  <c r="G31" i="2" a="1"/>
  <c r="G31" i="2" s="1"/>
  <c r="G32" i="2" a="1"/>
  <c r="G32" i="2" s="1"/>
  <c r="G33" i="2" a="1"/>
  <c r="G33" i="2" s="1"/>
  <c r="G34" i="2" a="1"/>
  <c r="G34" i="2" s="1"/>
  <c r="G35" i="2" a="1"/>
  <c r="G35" i="2" s="1"/>
  <c r="G36" i="2" a="1"/>
  <c r="G36" i="2" s="1"/>
  <c r="G37" i="2" a="1"/>
  <c r="G37" i="2" s="1"/>
  <c r="G38" i="2" a="1"/>
  <c r="G38" i="2" s="1"/>
  <c r="G39" i="2" a="1"/>
  <c r="G39" i="2" s="1"/>
  <c r="G40" i="2" a="1"/>
  <c r="G40" i="2" s="1"/>
  <c r="G41" i="2" a="1"/>
  <c r="G41" i="2" s="1"/>
  <c r="G42" i="2" a="1"/>
  <c r="G42" i="2" s="1"/>
  <c r="G44" i="2" a="1"/>
  <c r="G44" i="2" s="1"/>
  <c r="G45" i="2" a="1"/>
  <c r="G45" i="2" s="1"/>
  <c r="G46" i="2" a="1"/>
  <c r="G46" i="2" s="1"/>
  <c r="G47" i="2" a="1"/>
  <c r="G47" i="2" s="1"/>
  <c r="G48" i="2" a="1"/>
  <c r="G48" i="2" s="1"/>
  <c r="G49" i="2" a="1"/>
  <c r="G49" i="2" s="1"/>
  <c r="G50" i="2" a="1"/>
  <c r="G50" i="2" s="1"/>
  <c r="G51" i="2" a="1"/>
  <c r="G51" i="2" s="1"/>
  <c r="G52" i="2" a="1"/>
  <c r="G52" i="2" s="1"/>
  <c r="G53" i="2" a="1"/>
  <c r="G53" i="2" s="1"/>
  <c r="G54" i="2" a="1"/>
  <c r="G54" i="2" s="1"/>
  <c r="G55" i="2" a="1"/>
  <c r="G55" i="2" s="1"/>
  <c r="G56" i="2" a="1"/>
  <c r="G56" i="2" s="1"/>
  <c r="G57" i="2" a="1"/>
  <c r="G57" i="2" s="1"/>
  <c r="G58" i="2" a="1"/>
  <c r="G58" i="2" s="1"/>
  <c r="G59" i="2" a="1"/>
  <c r="G59" i="2" s="1"/>
  <c r="G60" i="2" a="1"/>
  <c r="G60" i="2" s="1"/>
  <c r="G61" i="2" a="1"/>
  <c r="G61" i="2" s="1"/>
  <c r="G62" i="2" a="1"/>
  <c r="G62" i="2" s="1"/>
  <c r="G63" i="2" a="1"/>
  <c r="G63" i="2" s="1"/>
  <c r="G64" i="2" a="1"/>
  <c r="G64" i="2" s="1"/>
  <c r="G65" i="2" a="1"/>
  <c r="G65" i="2" s="1"/>
  <c r="G66" i="2" a="1"/>
  <c r="G66" i="2" s="1"/>
  <c r="G67" i="2" a="1"/>
  <c r="G67" i="2" s="1"/>
  <c r="G68" i="2" a="1"/>
  <c r="G68" i="2" s="1"/>
  <c r="G69" i="2" a="1"/>
  <c r="G69" i="2" s="1"/>
  <c r="G70" i="2" a="1"/>
  <c r="G70" i="2" s="1"/>
  <c r="G71" i="2" a="1"/>
  <c r="G71" i="2" s="1"/>
  <c r="G72" i="2" a="1"/>
  <c r="G72" i="2" s="1"/>
  <c r="G73" i="2" a="1"/>
  <c r="G73" i="2" s="1"/>
  <c r="G74" i="2" a="1"/>
  <c r="G74" i="2" s="1"/>
  <c r="G75" i="2" a="1"/>
  <c r="G75" i="2" s="1"/>
  <c r="G76" i="2" a="1"/>
  <c r="G76" i="2" s="1"/>
  <c r="G77" i="2" a="1"/>
  <c r="G77" i="2" s="1"/>
  <c r="G78" i="2" a="1"/>
  <c r="G78" i="2" s="1"/>
  <c r="G79" i="2" a="1"/>
  <c r="G79" i="2" s="1"/>
  <c r="G80" i="2" a="1"/>
  <c r="G80" i="2" s="1"/>
  <c r="G81" i="2" a="1"/>
  <c r="G81" i="2" s="1"/>
  <c r="G82" i="2" a="1"/>
  <c r="G82" i="2" s="1"/>
  <c r="G83" i="2" a="1"/>
  <c r="G83" i="2" s="1"/>
  <c r="G84" i="2" a="1"/>
  <c r="G84" i="2" s="1"/>
  <c r="G85" i="2" a="1"/>
  <c r="G85" i="2" s="1"/>
  <c r="G86" i="2" a="1"/>
  <c r="G86" i="2" s="1"/>
  <c r="G87" i="2" a="1"/>
  <c r="G87" i="2" s="1"/>
  <c r="G88" i="2" a="1"/>
  <c r="G88" i="2" s="1"/>
  <c r="G89" i="2" a="1"/>
  <c r="G89" i="2" s="1"/>
  <c r="G90" i="2" a="1"/>
  <c r="G90" i="2" s="1"/>
  <c r="G91" i="2" a="1"/>
  <c r="G91" i="2" s="1"/>
  <c r="G92" i="2" a="1"/>
  <c r="G92" i="2" s="1"/>
  <c r="G93" i="2" a="1"/>
  <c r="G93" i="2" s="1"/>
  <c r="G94" i="2" a="1"/>
  <c r="G94" i="2" s="1"/>
  <c r="G95" i="2" a="1"/>
  <c r="G95" i="2" s="1"/>
  <c r="G96" i="2" a="1"/>
  <c r="G96" i="2" s="1"/>
  <c r="G97" i="2" a="1"/>
  <c r="G97" i="2" s="1"/>
  <c r="G98" i="2" a="1"/>
  <c r="G98" i="2" s="1"/>
  <c r="G99" i="2" a="1"/>
  <c r="G99" i="2" s="1"/>
  <c r="G100" i="2" a="1"/>
  <c r="G100" i="2" s="1"/>
  <c r="G101" i="2" a="1"/>
  <c r="G101" i="2" s="1"/>
  <c r="G102" i="2" a="1"/>
  <c r="G102" i="2" s="1"/>
  <c r="G103" i="2" a="1"/>
  <c r="G103" i="2" s="1"/>
  <c r="G104" i="2" a="1"/>
  <c r="G104" i="2" s="1"/>
  <c r="G105" i="2" a="1"/>
  <c r="G105" i="2" s="1"/>
  <c r="G106" i="2" a="1"/>
  <c r="G106" i="2" s="1"/>
  <c r="G107" i="2" a="1"/>
  <c r="G107" i="2" s="1"/>
  <c r="G108" i="2" a="1"/>
  <c r="G108" i="2" s="1"/>
  <c r="G109" i="2" a="1"/>
  <c r="G109" i="2" s="1"/>
  <c r="G110" i="2" a="1"/>
  <c r="G110" i="2" s="1"/>
  <c r="G111" i="2" a="1"/>
  <c r="G111" i="2" s="1"/>
  <c r="G112" i="2" a="1"/>
  <c r="G112" i="2" s="1"/>
  <c r="G113" i="2" a="1"/>
  <c r="G113" i="2" s="1"/>
  <c r="G114" i="2" a="1"/>
  <c r="G114" i="2" s="1"/>
  <c r="G115" i="2" a="1"/>
  <c r="G115" i="2" s="1"/>
  <c r="G116" i="2" a="1"/>
  <c r="G116" i="2" s="1"/>
  <c r="G117" i="2" a="1"/>
  <c r="G117" i="2" s="1"/>
  <c r="G118" i="2" a="1"/>
  <c r="G118" i="2" s="1"/>
  <c r="G119" i="2" a="1"/>
  <c r="G119" i="2" s="1"/>
  <c r="G120" i="2" a="1"/>
  <c r="G120" i="2" s="1"/>
  <c r="G121" i="2" a="1"/>
  <c r="G121" i="2" s="1"/>
  <c r="G122" i="2" a="1"/>
  <c r="G122" i="2" s="1"/>
  <c r="G123" i="2" a="1"/>
  <c r="G123" i="2" s="1"/>
  <c r="G124" i="2" a="1"/>
  <c r="G124" i="2" s="1"/>
  <c r="G125" i="2" a="1"/>
  <c r="G125" i="2" s="1"/>
  <c r="G126" i="2" a="1"/>
  <c r="G126" i="2" s="1"/>
  <c r="G127" i="2" a="1"/>
  <c r="G127" i="2" s="1"/>
  <c r="G128" i="2" a="1"/>
  <c r="G128" i="2" s="1"/>
  <c r="G129" i="2" a="1"/>
  <c r="G129" i="2" s="1"/>
  <c r="G130" i="2" a="1"/>
  <c r="G130" i="2" s="1"/>
  <c r="G131" i="2" a="1"/>
  <c r="G131" i="2" s="1"/>
  <c r="G132" i="2" a="1"/>
  <c r="G132" i="2" s="1"/>
  <c r="G133" i="2" a="1"/>
  <c r="G133" i="2" s="1"/>
  <c r="G134" i="2" a="1"/>
  <c r="G134" i="2" s="1"/>
  <c r="G135" i="2" a="1"/>
  <c r="G135" i="2" s="1"/>
  <c r="G136" i="2" a="1"/>
  <c r="G136" i="2" s="1"/>
  <c r="G137" i="2" a="1"/>
  <c r="G137" i="2" s="1"/>
  <c r="G138" i="2" a="1"/>
  <c r="G138" i="2" s="1"/>
  <c r="G139" i="2" a="1"/>
  <c r="G139" i="2" s="1"/>
  <c r="G140" i="2" a="1"/>
  <c r="G140" i="2" s="1"/>
  <c r="G141" i="2" a="1"/>
  <c r="G141" i="2" s="1"/>
  <c r="G142" i="2" a="1"/>
  <c r="G142" i="2" s="1"/>
  <c r="G143" i="2" a="1"/>
  <c r="G143" i="2" s="1"/>
  <c r="G144" i="2" a="1"/>
  <c r="G144" i="2" s="1"/>
  <c r="G145" i="2" a="1"/>
  <c r="G145" i="2" s="1"/>
  <c r="G146" i="2" a="1"/>
  <c r="G146" i="2" s="1"/>
  <c r="G147" i="2" a="1"/>
  <c r="G147" i="2" s="1"/>
  <c r="G148" i="2" a="1"/>
  <c r="G148" i="2" s="1"/>
  <c r="G149" i="2" a="1"/>
  <c r="G149" i="2" s="1"/>
  <c r="G150" i="2" a="1"/>
  <c r="G150" i="2" s="1"/>
  <c r="G151" i="2" a="1"/>
  <c r="G151" i="2" s="1"/>
  <c r="G152" i="2" a="1"/>
  <c r="G152" i="2" s="1"/>
  <c r="G153" i="2" a="1"/>
  <c r="G153" i="2" s="1"/>
  <c r="G154" i="2" a="1"/>
  <c r="G154" i="2" s="1"/>
  <c r="G155" i="2" a="1"/>
  <c r="G155" i="2" s="1"/>
  <c r="G156" i="2" a="1"/>
  <c r="G156" i="2" s="1"/>
  <c r="G157" i="2" a="1"/>
  <c r="G157" i="2" s="1"/>
  <c r="G158" i="2" a="1"/>
  <c r="G158" i="2" s="1"/>
  <c r="G159" i="2" a="1"/>
  <c r="G159" i="2" s="1"/>
  <c r="G160" i="2" a="1"/>
  <c r="G160" i="2" s="1"/>
  <c r="G161" i="2" a="1"/>
  <c r="G161" i="2" s="1"/>
  <c r="G162" i="2" a="1"/>
  <c r="G162" i="2" s="1"/>
  <c r="G163" i="2" a="1"/>
  <c r="G163" i="2" s="1"/>
  <c r="G164" i="2" a="1"/>
  <c r="G164" i="2" s="1"/>
  <c r="G165" i="2" a="1"/>
  <c r="G165" i="2" s="1"/>
  <c r="G166" i="2" a="1"/>
  <c r="G166" i="2" s="1"/>
  <c r="G167" i="2" a="1"/>
  <c r="G167" i="2" s="1"/>
  <c r="G168" i="2" a="1"/>
  <c r="G168" i="2" s="1"/>
  <c r="G169" i="2" a="1"/>
  <c r="G169" i="2" s="1"/>
  <c r="G170" i="2" a="1"/>
  <c r="G170" i="2" s="1"/>
  <c r="G171" i="2" a="1"/>
  <c r="G171" i="2" s="1"/>
  <c r="G172" i="2" a="1"/>
  <c r="G172" i="2" s="1"/>
  <c r="G173" i="2" a="1"/>
  <c r="G173" i="2" s="1"/>
  <c r="G174" i="2" a="1"/>
  <c r="G174" i="2" s="1"/>
  <c r="G175" i="2" a="1"/>
  <c r="G175" i="2" s="1"/>
  <c r="G176" i="2" a="1"/>
  <c r="G176" i="2" s="1"/>
  <c r="G177" i="2" a="1"/>
  <c r="G177" i="2" s="1"/>
  <c r="G178" i="2" a="1"/>
  <c r="G178" i="2" s="1"/>
  <c r="G179" i="2" a="1"/>
  <c r="G179" i="2" s="1"/>
  <c r="G180" i="2" a="1"/>
  <c r="G180" i="2" s="1"/>
  <c r="G181" i="2" a="1"/>
  <c r="G181" i="2" s="1"/>
  <c r="G182" i="2" a="1"/>
  <c r="G182" i="2" s="1"/>
  <c r="G183" i="2" a="1"/>
  <c r="G183" i="2" s="1"/>
  <c r="G184" i="2" a="1"/>
  <c r="G184" i="2" s="1"/>
  <c r="G185" i="2" a="1"/>
  <c r="G185" i="2" s="1"/>
  <c r="G186" i="2" a="1"/>
  <c r="G186" i="2" s="1"/>
  <c r="G187" i="2" a="1"/>
  <c r="G187" i="2" s="1"/>
  <c r="G188" i="2" a="1"/>
  <c r="G188" i="2" s="1"/>
  <c r="G189" i="2" a="1"/>
  <c r="G189" i="2" s="1"/>
  <c r="G190" i="2" a="1"/>
  <c r="G190" i="2" s="1"/>
  <c r="G191" i="2" a="1"/>
  <c r="G191" i="2" s="1"/>
  <c r="G192" i="2" a="1"/>
  <c r="G192" i="2" s="1"/>
  <c r="G193" i="2" a="1"/>
  <c r="G193" i="2" s="1"/>
  <c r="G194" i="2" a="1"/>
  <c r="G194" i="2" s="1"/>
  <c r="G195" i="2" a="1"/>
  <c r="G195" i="2" s="1"/>
  <c r="G196" i="2" a="1"/>
  <c r="G196" i="2" s="1"/>
  <c r="G197" i="2" a="1"/>
  <c r="G197" i="2" s="1"/>
  <c r="G198" i="2" a="1"/>
  <c r="G198" i="2" s="1"/>
  <c r="G199" i="2" a="1"/>
  <c r="G199" i="2" s="1"/>
  <c r="G200" i="2" a="1"/>
  <c r="G200" i="2" s="1"/>
  <c r="G201" i="2" a="1"/>
  <c r="G201" i="2" s="1"/>
  <c r="G202" i="2" a="1"/>
  <c r="G202" i="2" s="1"/>
  <c r="G203" i="2" a="1"/>
  <c r="G203" i="2" s="1"/>
  <c r="G204" i="2" a="1"/>
  <c r="G204" i="2" s="1"/>
  <c r="G205" i="2" a="1"/>
  <c r="G205" i="2" s="1"/>
  <c r="G206" i="2" a="1"/>
  <c r="G206" i="2" s="1"/>
  <c r="G207" i="2" a="1"/>
  <c r="G207" i="2" s="1"/>
  <c r="G208" i="2" a="1"/>
  <c r="G208" i="2" s="1"/>
  <c r="G209" i="2" a="1"/>
  <c r="G209" i="2" s="1"/>
  <c r="G210" i="2" a="1"/>
  <c r="G210" i="2" s="1"/>
  <c r="G211" i="2" a="1"/>
  <c r="G211" i="2" s="1"/>
  <c r="G212" i="2" a="1"/>
  <c r="G212" i="2" s="1"/>
  <c r="G213" i="2" a="1"/>
  <c r="G213" i="2" s="1"/>
  <c r="G214" i="2" a="1"/>
  <c r="G214" i="2" s="1"/>
  <c r="G215" i="2" a="1"/>
  <c r="G215" i="2" s="1"/>
  <c r="G216" i="2" a="1"/>
  <c r="G216" i="2" s="1"/>
  <c r="G217" i="2" a="1"/>
  <c r="G217" i="2" s="1"/>
  <c r="G218" i="2" a="1"/>
  <c r="G218" i="2" s="1"/>
  <c r="G219" i="2" a="1"/>
  <c r="G219" i="2" s="1"/>
  <c r="G220" i="2" a="1"/>
  <c r="G220" i="2" s="1"/>
  <c r="G221" i="2" a="1"/>
  <c r="G221" i="2" s="1"/>
  <c r="G222" i="2" a="1"/>
  <c r="G222" i="2" s="1"/>
  <c r="G223" i="2" a="1"/>
  <c r="G223" i="2" s="1"/>
  <c r="G224" i="2" a="1"/>
  <c r="G224" i="2" s="1"/>
  <c r="G225" i="2" a="1"/>
  <c r="G225" i="2" s="1"/>
  <c r="G226" i="2" a="1"/>
  <c r="G226" i="2" s="1"/>
  <c r="G227" i="2" a="1"/>
  <c r="G227" i="2" s="1"/>
  <c r="G228" i="2" a="1"/>
  <c r="G228" i="2" s="1"/>
  <c r="G229" i="2" a="1"/>
  <c r="G229" i="2" s="1"/>
  <c r="G230" i="2" a="1"/>
  <c r="G230" i="2" s="1"/>
  <c r="G231" i="2" a="1"/>
  <c r="G231" i="2" s="1"/>
  <c r="G232" i="2" a="1"/>
  <c r="G232" i="2" s="1"/>
  <c r="G233" i="2" a="1"/>
  <c r="G233" i="2" s="1"/>
  <c r="G234" i="2" a="1"/>
  <c r="G234" i="2" s="1"/>
  <c r="G235" i="2" a="1"/>
  <c r="G235" i="2" s="1"/>
  <c r="G236" i="2" a="1"/>
  <c r="G236" i="2" s="1"/>
  <c r="G237" i="2" a="1"/>
  <c r="G237" i="2" s="1"/>
  <c r="G238" i="2" a="1"/>
  <c r="G238" i="2" s="1"/>
  <c r="G239" i="2" a="1"/>
  <c r="G239" i="2" s="1"/>
  <c r="G240" i="2" a="1"/>
  <c r="G240" i="2" s="1"/>
  <c r="G241" i="2" a="1"/>
  <c r="G241" i="2" s="1"/>
  <c r="G242" i="2" a="1"/>
  <c r="G242" i="2" s="1"/>
  <c r="G243" i="2" a="1"/>
  <c r="G243" i="2" s="1"/>
  <c r="G244" i="2" a="1"/>
  <c r="G244" i="2" s="1"/>
  <c r="G245" i="2" a="1"/>
  <c r="G245" i="2" s="1"/>
  <c r="G246" i="2" a="1"/>
  <c r="G246" i="2" s="1"/>
  <c r="G247" i="2" a="1"/>
  <c r="G247" i="2" s="1"/>
  <c r="G248" i="2" a="1"/>
  <c r="G248" i="2" s="1"/>
  <c r="G249" i="2" a="1"/>
  <c r="G249" i="2" s="1"/>
  <c r="G250" i="2" a="1"/>
  <c r="G250" i="2" s="1"/>
  <c r="G251" i="2" a="1"/>
  <c r="G251" i="2" s="1"/>
  <c r="G252" i="2" a="1"/>
  <c r="G252" i="2" s="1"/>
  <c r="G253" i="2" a="1"/>
  <c r="G253" i="2" s="1"/>
  <c r="G254" i="2" a="1"/>
  <c r="G254" i="2" s="1"/>
  <c r="G255" i="2" a="1"/>
  <c r="G255" i="2" s="1"/>
  <c r="G256" i="2" a="1"/>
  <c r="G256" i="2" s="1"/>
  <c r="G257" i="2" a="1"/>
  <c r="G257" i="2" s="1"/>
  <c r="G258" i="2" a="1"/>
  <c r="G258" i="2" s="1"/>
  <c r="G259" i="2" a="1"/>
  <c r="G259" i="2" s="1"/>
  <c r="G260" i="2" a="1"/>
  <c r="G260" i="2" s="1"/>
  <c r="G261" i="2" a="1"/>
  <c r="G261" i="2" s="1"/>
  <c r="G262" i="2" a="1"/>
  <c r="G262" i="2" s="1"/>
  <c r="G263" i="2" a="1"/>
  <c r="G263" i="2" s="1"/>
  <c r="G264" i="2" a="1"/>
  <c r="G264" i="2" s="1"/>
  <c r="G265" i="2" a="1"/>
  <c r="G265" i="2" s="1"/>
  <c r="G266" i="2" a="1"/>
  <c r="G266" i="2" s="1"/>
  <c r="G267" i="2" a="1"/>
  <c r="G267" i="2" s="1"/>
  <c r="G268" i="2" a="1"/>
  <c r="G268" i="2" s="1"/>
  <c r="G269" i="2" a="1"/>
  <c r="G269" i="2" s="1"/>
  <c r="G270" i="2" a="1"/>
  <c r="G270" i="2" s="1"/>
  <c r="G271" i="2" a="1"/>
  <c r="G271" i="2" s="1"/>
  <c r="G272" i="2" a="1"/>
  <c r="G272" i="2" s="1"/>
  <c r="G273" i="2" a="1"/>
  <c r="G273" i="2" s="1"/>
  <c r="G274" i="2" a="1"/>
  <c r="G274" i="2" s="1"/>
  <c r="G275" i="2" a="1"/>
  <c r="G275" i="2" s="1"/>
  <c r="G276" i="2" a="1"/>
  <c r="G276" i="2" s="1"/>
  <c r="G277" i="2" a="1"/>
  <c r="G277" i="2" s="1"/>
  <c r="G278" i="2" a="1"/>
  <c r="G278" i="2" s="1"/>
  <c r="G279" i="2" a="1"/>
  <c r="G279" i="2" s="1"/>
  <c r="G280" i="2" a="1"/>
  <c r="G280" i="2" s="1"/>
  <c r="G281" i="2" a="1"/>
  <c r="G281" i="2" s="1"/>
  <c r="G282" i="2" a="1"/>
  <c r="G282" i="2" s="1"/>
  <c r="G283" i="2" a="1"/>
  <c r="G283" i="2" s="1"/>
  <c r="G284" i="2" a="1"/>
  <c r="G284" i="2" s="1"/>
  <c r="G285" i="2" a="1"/>
  <c r="G285" i="2" s="1"/>
  <c r="G286" i="2" a="1"/>
  <c r="G286" i="2" s="1"/>
  <c r="G287" i="2" a="1"/>
  <c r="G287" i="2" s="1"/>
  <c r="G288" i="2" a="1"/>
  <c r="G288" i="2" s="1"/>
  <c r="G289" i="2" a="1"/>
  <c r="G289" i="2" s="1"/>
  <c r="G290" i="2" a="1"/>
  <c r="G290" i="2" s="1"/>
  <c r="G291" i="2" a="1"/>
  <c r="G291" i="2" s="1"/>
  <c r="G292" i="2" a="1"/>
  <c r="G292" i="2" s="1"/>
  <c r="G293" i="2" a="1"/>
  <c r="G293" i="2" s="1"/>
  <c r="G294" i="2" a="1"/>
  <c r="G294" i="2" s="1"/>
  <c r="G295" i="2" a="1"/>
  <c r="G295" i="2" s="1"/>
  <c r="G296" i="2" a="1"/>
  <c r="G296" i="2" s="1"/>
  <c r="G297" i="2" a="1"/>
  <c r="G297" i="2" s="1"/>
  <c r="G298" i="2" a="1"/>
  <c r="G298" i="2" s="1"/>
  <c r="G299" i="2" a="1"/>
  <c r="G299" i="2" s="1"/>
  <c r="G300" i="2" a="1"/>
  <c r="G300" i="2" s="1"/>
  <c r="G301" i="2" a="1"/>
  <c r="G301" i="2" s="1"/>
  <c r="G302" i="2" a="1"/>
  <c r="G302" i="2" s="1"/>
  <c r="G303" i="2" a="1"/>
  <c r="G303" i="2" s="1"/>
  <c r="G304" i="2" a="1"/>
  <c r="G304" i="2" s="1"/>
  <c r="G305" i="2" a="1"/>
  <c r="G305" i="2" s="1"/>
  <c r="G306" i="2" a="1"/>
  <c r="G306" i="2" s="1"/>
  <c r="G307" i="2" a="1"/>
  <c r="G307" i="2" s="1"/>
  <c r="G308" i="2" a="1"/>
  <c r="G308" i="2" s="1"/>
  <c r="G309" i="2" a="1"/>
  <c r="G309" i="2" s="1"/>
  <c r="G310" i="2" a="1"/>
  <c r="G310" i="2" s="1"/>
  <c r="G311" i="2" a="1"/>
  <c r="G311" i="2" s="1"/>
  <c r="G312" i="2" a="1"/>
  <c r="G312" i="2" s="1"/>
  <c r="G313" i="2" a="1"/>
  <c r="G313" i="2" s="1"/>
  <c r="G314" i="2" a="1"/>
  <c r="G314" i="2" s="1"/>
  <c r="G315" i="2" a="1"/>
  <c r="G315" i="2" s="1"/>
  <c r="G316" i="2" a="1"/>
  <c r="G316" i="2" s="1"/>
  <c r="G317" i="2" a="1"/>
  <c r="G317" i="2" s="1"/>
  <c r="G318" i="2" a="1"/>
  <c r="G318" i="2" s="1"/>
  <c r="G319" i="2" a="1"/>
  <c r="G319" i="2" s="1"/>
  <c r="G320" i="2" a="1"/>
  <c r="G320" i="2" s="1"/>
  <c r="G321" i="2" a="1"/>
  <c r="G321" i="2" s="1"/>
  <c r="G322" i="2" a="1"/>
  <c r="G322" i="2" s="1"/>
  <c r="G323" i="2" a="1"/>
  <c r="G323" i="2" s="1"/>
  <c r="G324" i="2" a="1"/>
  <c r="G324" i="2" s="1"/>
  <c r="G325" i="2" a="1"/>
  <c r="G325" i="2" s="1"/>
  <c r="G326" i="2" a="1"/>
  <c r="G326" i="2" s="1"/>
  <c r="G327" i="2" a="1"/>
  <c r="G327" i="2" s="1"/>
  <c r="G328" i="2" a="1"/>
  <c r="G328" i="2" s="1"/>
  <c r="G329" i="2" a="1"/>
  <c r="G329" i="2" s="1"/>
  <c r="G330" i="2" a="1"/>
  <c r="G330" i="2" s="1"/>
  <c r="G331" i="2" a="1"/>
  <c r="G331" i="2" s="1"/>
  <c r="G332" i="2" a="1"/>
  <c r="G332" i="2" s="1"/>
  <c r="G333" i="2" a="1"/>
  <c r="G333" i="2" s="1"/>
  <c r="G334" i="2" a="1"/>
  <c r="G334" i="2" s="1"/>
  <c r="G335" i="2" a="1"/>
  <c r="G335" i="2" s="1"/>
  <c r="G336" i="2" a="1"/>
  <c r="G336" i="2" s="1"/>
  <c r="G337" i="2" a="1"/>
  <c r="G337" i="2" s="1"/>
  <c r="G338" i="2" a="1"/>
  <c r="G338" i="2" s="1"/>
  <c r="G339" i="2" a="1"/>
  <c r="G339" i="2" s="1"/>
  <c r="G340" i="2" a="1"/>
  <c r="G340" i="2" s="1"/>
  <c r="G341" i="2" a="1"/>
  <c r="G341" i="2" s="1"/>
  <c r="G342" i="2" a="1"/>
  <c r="G342" i="2" s="1"/>
  <c r="G343" i="2" a="1"/>
  <c r="G343" i="2" s="1"/>
  <c r="G344" i="2" a="1"/>
  <c r="G344" i="2" s="1"/>
  <c r="G345" i="2" a="1"/>
  <c r="G345" i="2" s="1"/>
  <c r="G346" i="2" a="1"/>
  <c r="G346" i="2" s="1"/>
  <c r="G347" i="2" a="1"/>
  <c r="G347" i="2" s="1"/>
  <c r="G348" i="2" a="1"/>
  <c r="G348" i="2" s="1"/>
  <c r="G349" i="2" a="1"/>
  <c r="G349" i="2" s="1"/>
  <c r="G350" i="2" a="1"/>
  <c r="G350" i="2" s="1"/>
  <c r="G351" i="2" a="1"/>
  <c r="G351" i="2" s="1"/>
  <c r="G352" i="2" a="1"/>
  <c r="G352" i="2" s="1"/>
  <c r="G353" i="2" a="1"/>
  <c r="G353" i="2" s="1"/>
  <c r="G354" i="2" a="1"/>
  <c r="G354" i="2" s="1"/>
  <c r="G355" i="2" a="1"/>
  <c r="G355" i="2" s="1"/>
  <c r="G356" i="2" a="1"/>
  <c r="G356" i="2" s="1"/>
  <c r="G357" i="2" a="1"/>
  <c r="G357" i="2" s="1"/>
  <c r="G358" i="2" a="1"/>
  <c r="G358" i="2" s="1"/>
  <c r="G359" i="2" a="1"/>
  <c r="G359" i="2" s="1"/>
  <c r="G360" i="2" a="1"/>
  <c r="G360" i="2" s="1"/>
  <c r="G361" i="2" a="1"/>
  <c r="G361" i="2" s="1"/>
  <c r="G362" i="2" a="1"/>
  <c r="G362" i="2" s="1"/>
  <c r="G363" i="2" a="1"/>
  <c r="G363" i="2" s="1"/>
  <c r="G364" i="2" a="1"/>
  <c r="G364" i="2" s="1"/>
  <c r="G365" i="2" a="1"/>
  <c r="G365" i="2" s="1"/>
  <c r="G366" i="2" a="1"/>
  <c r="G366" i="2" s="1"/>
  <c r="G367" i="2" a="1"/>
  <c r="G367" i="2" s="1"/>
  <c r="G368" i="2" a="1"/>
  <c r="G368" i="2" s="1"/>
  <c r="G369" i="2" a="1"/>
  <c r="G369" i="2" s="1"/>
  <c r="F5" i="2" a="1"/>
  <c r="F5" i="2" s="1"/>
  <c r="F6" i="2" a="1"/>
  <c r="F6" i="2" s="1"/>
  <c r="F7" i="2" a="1"/>
  <c r="F7" i="2" s="1"/>
  <c r="F8" i="2" a="1"/>
  <c r="F8" i="2" s="1"/>
  <c r="F9" i="2" a="1"/>
  <c r="F9" i="2" s="1"/>
  <c r="F10" i="2" a="1"/>
  <c r="F10" i="2" s="1"/>
  <c r="F11" i="2" a="1"/>
  <c r="F11" i="2" s="1"/>
  <c r="F12" i="2" a="1"/>
  <c r="F12" i="2" s="1"/>
  <c r="F13" i="2" a="1"/>
  <c r="F13" i="2" s="1"/>
  <c r="F14" i="2" a="1"/>
  <c r="F14" i="2" s="1"/>
  <c r="F15" i="2" a="1"/>
  <c r="F15" i="2" s="1"/>
  <c r="F16" i="2" a="1"/>
  <c r="F16" i="2" s="1"/>
  <c r="F17" i="2" a="1"/>
  <c r="F17" i="2" s="1"/>
  <c r="F18" i="2" a="1"/>
  <c r="F18" i="2" s="1"/>
  <c r="F19" i="2" a="1"/>
  <c r="F19" i="2" s="1"/>
  <c r="F20" i="2" a="1"/>
  <c r="F20" i="2" s="1"/>
  <c r="F21" i="2" a="1"/>
  <c r="F21" i="2" s="1"/>
  <c r="F22" i="2" a="1"/>
  <c r="F22" i="2" s="1"/>
  <c r="F23" i="2" a="1"/>
  <c r="F23" i="2" s="1"/>
  <c r="F24" i="2" a="1"/>
  <c r="F24" i="2" s="1"/>
  <c r="F25" i="2" a="1"/>
  <c r="F25" i="2" s="1"/>
  <c r="F26" i="2" a="1"/>
  <c r="F26" i="2" s="1"/>
  <c r="F27" i="2" a="1"/>
  <c r="F27" i="2" s="1"/>
  <c r="F28" i="2" a="1"/>
  <c r="F28" i="2" s="1"/>
  <c r="F29" i="2" a="1"/>
  <c r="F29" i="2" s="1"/>
  <c r="F30" i="2" a="1"/>
  <c r="F30" i="2" s="1"/>
  <c r="F31" i="2" a="1"/>
  <c r="F31" i="2" s="1"/>
  <c r="F32" i="2" a="1"/>
  <c r="F32" i="2" s="1"/>
  <c r="F33" i="2" a="1"/>
  <c r="F33" i="2" s="1"/>
  <c r="F34" i="2" a="1"/>
  <c r="F34" i="2" s="1"/>
  <c r="F35" i="2" a="1"/>
  <c r="F35" i="2" s="1"/>
  <c r="F36" i="2" a="1"/>
  <c r="F36" i="2" s="1"/>
  <c r="F37" i="2" a="1"/>
  <c r="F37" i="2" s="1"/>
  <c r="F38" i="2" a="1"/>
  <c r="F38" i="2" s="1"/>
  <c r="F40" i="2" a="1"/>
  <c r="F40" i="2" s="1"/>
  <c r="F41" i="2" a="1"/>
  <c r="F41" i="2" s="1"/>
  <c r="F42" i="2" a="1"/>
  <c r="F42" i="2" s="1"/>
  <c r="F43" i="2" a="1"/>
  <c r="F43" i="2" s="1"/>
  <c r="F44" i="2" a="1"/>
  <c r="F44" i="2" s="1"/>
  <c r="F45" i="2" a="1"/>
  <c r="F45" i="2" s="1"/>
  <c r="F46" i="2" a="1"/>
  <c r="F46" i="2" s="1"/>
  <c r="F47" i="2" a="1"/>
  <c r="F47" i="2" s="1"/>
  <c r="F48" i="2" a="1"/>
  <c r="F48" i="2" s="1"/>
  <c r="F49" i="2" a="1"/>
  <c r="F49" i="2" s="1"/>
  <c r="F50" i="2" a="1"/>
  <c r="F50" i="2" s="1"/>
  <c r="F51" i="2" a="1"/>
  <c r="F51" i="2" s="1"/>
  <c r="F52" i="2" a="1"/>
  <c r="F52" i="2" s="1"/>
  <c r="F53" i="2" a="1"/>
  <c r="F53" i="2" s="1"/>
  <c r="F54" i="2" a="1"/>
  <c r="F54" i="2" s="1"/>
  <c r="F55" i="2" a="1"/>
  <c r="F55" i="2" s="1"/>
  <c r="F56" i="2" a="1"/>
  <c r="F56" i="2" s="1"/>
  <c r="F57" i="2" a="1"/>
  <c r="F57" i="2" s="1"/>
  <c r="F58" i="2" a="1"/>
  <c r="F58" i="2" s="1"/>
  <c r="F59" i="2" a="1"/>
  <c r="F59" i="2" s="1"/>
  <c r="F60" i="2" a="1"/>
  <c r="F60" i="2" s="1"/>
  <c r="F61" i="2" a="1"/>
  <c r="F61" i="2" s="1"/>
  <c r="F62" i="2" a="1"/>
  <c r="F62" i="2" s="1"/>
  <c r="F63" i="2" a="1"/>
  <c r="F63" i="2" s="1"/>
  <c r="F64" i="2" a="1"/>
  <c r="F64" i="2" s="1"/>
  <c r="F65" i="2" a="1"/>
  <c r="F65" i="2" s="1"/>
  <c r="F66" i="2" a="1"/>
  <c r="F66" i="2" s="1"/>
  <c r="F67" i="2" a="1"/>
  <c r="F67" i="2" s="1"/>
  <c r="F68" i="2" a="1"/>
  <c r="F68" i="2" s="1"/>
  <c r="F69" i="2" a="1"/>
  <c r="F69" i="2" s="1"/>
  <c r="F70" i="2" a="1"/>
  <c r="F70" i="2" s="1"/>
  <c r="F71" i="2" a="1"/>
  <c r="F71" i="2" s="1"/>
  <c r="F72" i="2" a="1"/>
  <c r="F72" i="2" s="1"/>
  <c r="F73" i="2" a="1"/>
  <c r="F73" i="2" s="1"/>
  <c r="F74" i="2" a="1"/>
  <c r="F74" i="2" s="1"/>
  <c r="F75" i="2" a="1"/>
  <c r="F75" i="2" s="1"/>
  <c r="F76" i="2" a="1"/>
  <c r="F76" i="2" s="1"/>
  <c r="F77" i="2" a="1"/>
  <c r="F77" i="2" s="1"/>
  <c r="F78" i="2" a="1"/>
  <c r="F78" i="2" s="1"/>
  <c r="F79" i="2" a="1"/>
  <c r="F79" i="2" s="1"/>
  <c r="F80" i="2" a="1"/>
  <c r="F80" i="2" s="1"/>
  <c r="F81" i="2" a="1"/>
  <c r="F81" i="2" s="1"/>
  <c r="F82" i="2" a="1"/>
  <c r="F82" i="2" s="1"/>
  <c r="F83" i="2" a="1"/>
  <c r="F83" i="2" s="1"/>
  <c r="F84" i="2" a="1"/>
  <c r="F84" i="2" s="1"/>
  <c r="F85" i="2" a="1"/>
  <c r="F85" i="2" s="1"/>
  <c r="F86" i="2" a="1"/>
  <c r="F86" i="2" s="1"/>
  <c r="F87" i="2" a="1"/>
  <c r="F87" i="2" s="1"/>
  <c r="F88" i="2" a="1"/>
  <c r="F88" i="2" s="1"/>
  <c r="F89" i="2" a="1"/>
  <c r="F89" i="2" s="1"/>
  <c r="F90" i="2" a="1"/>
  <c r="F90" i="2" s="1"/>
  <c r="F91" i="2" a="1"/>
  <c r="F91" i="2" s="1"/>
  <c r="F92" i="2" a="1"/>
  <c r="F92" i="2" s="1"/>
  <c r="F93" i="2" a="1"/>
  <c r="F93" i="2" s="1"/>
  <c r="F94" i="2" a="1"/>
  <c r="F94" i="2" s="1"/>
  <c r="F95" i="2" a="1"/>
  <c r="F95" i="2" s="1"/>
  <c r="F96" i="2" a="1"/>
  <c r="F96" i="2" s="1"/>
  <c r="F97" i="2" a="1"/>
  <c r="F97" i="2" s="1"/>
  <c r="F98" i="2" a="1"/>
  <c r="F98" i="2" s="1"/>
  <c r="F99" i="2" a="1"/>
  <c r="F99" i="2" s="1"/>
  <c r="F100" i="2" a="1"/>
  <c r="F100" i="2" s="1"/>
  <c r="F101" i="2" a="1"/>
  <c r="F101" i="2" s="1"/>
  <c r="F102" i="2" a="1"/>
  <c r="F102" i="2" s="1"/>
  <c r="F103" i="2" a="1"/>
  <c r="F103" i="2" s="1"/>
  <c r="F104" i="2" a="1"/>
  <c r="F104" i="2" s="1"/>
  <c r="F105" i="2" a="1"/>
  <c r="F105" i="2" s="1"/>
  <c r="F106" i="2" a="1"/>
  <c r="F106" i="2" s="1"/>
  <c r="F107" i="2" a="1"/>
  <c r="F107" i="2" s="1"/>
  <c r="F108" i="2" a="1"/>
  <c r="F108" i="2" s="1"/>
  <c r="F109" i="2" a="1"/>
  <c r="F109" i="2" s="1"/>
  <c r="F110" i="2" a="1"/>
  <c r="F110" i="2" s="1"/>
  <c r="F111" i="2" a="1"/>
  <c r="F111" i="2" s="1"/>
  <c r="F112" i="2" a="1"/>
  <c r="F112" i="2" s="1"/>
  <c r="F113" i="2" a="1"/>
  <c r="F113" i="2" s="1"/>
  <c r="F114" i="2" a="1"/>
  <c r="F114" i="2" s="1"/>
  <c r="F115" i="2" a="1"/>
  <c r="F115" i="2" s="1"/>
  <c r="F116" i="2" a="1"/>
  <c r="F116" i="2" s="1"/>
  <c r="F117" i="2" a="1"/>
  <c r="F117" i="2" s="1"/>
  <c r="F118" i="2" a="1"/>
  <c r="F118" i="2" s="1"/>
  <c r="F119" i="2" a="1"/>
  <c r="F119" i="2" s="1"/>
  <c r="F120" i="2" a="1"/>
  <c r="F120" i="2" s="1"/>
  <c r="F121" i="2" a="1"/>
  <c r="F121" i="2" s="1"/>
  <c r="F122" i="2" a="1"/>
  <c r="F122" i="2" s="1"/>
  <c r="F123" i="2" a="1"/>
  <c r="F123" i="2" s="1"/>
  <c r="F124" i="2" a="1"/>
  <c r="F124" i="2" s="1"/>
  <c r="F125" i="2" a="1"/>
  <c r="F125" i="2" s="1"/>
  <c r="F126" i="2" a="1"/>
  <c r="F126" i="2" s="1"/>
  <c r="F127" i="2" a="1"/>
  <c r="F127" i="2" s="1"/>
  <c r="F128" i="2" a="1"/>
  <c r="F128" i="2" s="1"/>
  <c r="F129" i="2" a="1"/>
  <c r="F129" i="2" s="1"/>
  <c r="F130" i="2" a="1"/>
  <c r="F130" i="2" s="1"/>
  <c r="F131" i="2" a="1"/>
  <c r="F131" i="2" s="1"/>
  <c r="F132" i="2" a="1"/>
  <c r="F132" i="2" s="1"/>
  <c r="F133" i="2" a="1"/>
  <c r="F133" i="2" s="1"/>
  <c r="F134" i="2" a="1"/>
  <c r="F134" i="2" s="1"/>
  <c r="F135" i="2" a="1"/>
  <c r="F135" i="2" s="1"/>
  <c r="F136" i="2" a="1"/>
  <c r="F136" i="2" s="1"/>
  <c r="F137" i="2" a="1"/>
  <c r="F137" i="2" s="1"/>
  <c r="F138" i="2" a="1"/>
  <c r="F138" i="2" s="1"/>
  <c r="F139" i="2" a="1"/>
  <c r="F139" i="2" s="1"/>
  <c r="F140" i="2" a="1"/>
  <c r="F140" i="2" s="1"/>
  <c r="F141" i="2" a="1"/>
  <c r="F141" i="2" s="1"/>
  <c r="F142" i="2" a="1"/>
  <c r="F142" i="2" s="1"/>
  <c r="F143" i="2" a="1"/>
  <c r="F143" i="2" s="1"/>
  <c r="F144" i="2" a="1"/>
  <c r="F144" i="2" s="1"/>
  <c r="F145" i="2" a="1"/>
  <c r="F145" i="2" s="1"/>
  <c r="F146" i="2" a="1"/>
  <c r="F146" i="2" s="1"/>
  <c r="F147" i="2" a="1"/>
  <c r="F147" i="2" s="1"/>
  <c r="F148" i="2" a="1"/>
  <c r="F148" i="2" s="1"/>
  <c r="F149" i="2" a="1"/>
  <c r="F149" i="2" s="1"/>
  <c r="F150" i="2" a="1"/>
  <c r="F150" i="2" s="1"/>
  <c r="F151" i="2" a="1"/>
  <c r="F151" i="2" s="1"/>
  <c r="F152" i="2" a="1"/>
  <c r="F152" i="2" s="1"/>
  <c r="F153" i="2" a="1"/>
  <c r="F153" i="2" s="1"/>
  <c r="F154" i="2" a="1"/>
  <c r="F154" i="2" s="1"/>
  <c r="F155" i="2" a="1"/>
  <c r="F155" i="2" s="1"/>
  <c r="F156" i="2" a="1"/>
  <c r="F156" i="2" s="1"/>
  <c r="F157" i="2" a="1"/>
  <c r="F157" i="2" s="1"/>
  <c r="F158" i="2" a="1"/>
  <c r="F158" i="2" s="1"/>
  <c r="F159" i="2" a="1"/>
  <c r="F159" i="2" s="1"/>
  <c r="F160" i="2" a="1"/>
  <c r="F160" i="2" s="1"/>
  <c r="F161" i="2" a="1"/>
  <c r="F161" i="2" s="1"/>
  <c r="F162" i="2" a="1"/>
  <c r="F162" i="2" s="1"/>
  <c r="F163" i="2" a="1"/>
  <c r="F163" i="2" s="1"/>
  <c r="F164" i="2" a="1"/>
  <c r="F164" i="2" s="1"/>
  <c r="F165" i="2" a="1"/>
  <c r="F165" i="2" s="1"/>
  <c r="F166" i="2" a="1"/>
  <c r="F166" i="2" s="1"/>
  <c r="F167" i="2" a="1"/>
  <c r="F167" i="2" s="1"/>
  <c r="F168" i="2" a="1"/>
  <c r="F168" i="2" s="1"/>
  <c r="F169" i="2" a="1"/>
  <c r="F169" i="2" s="1"/>
  <c r="F170" i="2" a="1"/>
  <c r="F170" i="2" s="1"/>
  <c r="F171" i="2" a="1"/>
  <c r="F171" i="2" s="1"/>
  <c r="F172" i="2" a="1"/>
  <c r="F172" i="2" s="1"/>
  <c r="F173" i="2" a="1"/>
  <c r="F173" i="2" s="1"/>
  <c r="F174" i="2" a="1"/>
  <c r="F174" i="2" s="1"/>
  <c r="F175" i="2" a="1"/>
  <c r="F175" i="2" s="1"/>
  <c r="F176" i="2" a="1"/>
  <c r="F176" i="2" s="1"/>
  <c r="F177" i="2" a="1"/>
  <c r="F177" i="2" s="1"/>
  <c r="F178" i="2" a="1"/>
  <c r="F178" i="2" s="1"/>
  <c r="F179" i="2" a="1"/>
  <c r="F179" i="2" s="1"/>
  <c r="F180" i="2" a="1"/>
  <c r="F180" i="2" s="1"/>
  <c r="F181" i="2" a="1"/>
  <c r="F181" i="2" s="1"/>
  <c r="F182" i="2" a="1"/>
  <c r="F182" i="2" s="1"/>
  <c r="F183" i="2" a="1"/>
  <c r="F183" i="2" s="1"/>
  <c r="F184" i="2" a="1"/>
  <c r="F184" i="2" s="1"/>
  <c r="F185" i="2" a="1"/>
  <c r="F185" i="2" s="1"/>
  <c r="F186" i="2" a="1"/>
  <c r="F186" i="2" s="1"/>
  <c r="F187" i="2" a="1"/>
  <c r="F187" i="2" s="1"/>
  <c r="F188" i="2" a="1"/>
  <c r="F188" i="2" s="1"/>
  <c r="F189" i="2" a="1"/>
  <c r="F189" i="2" s="1"/>
  <c r="F190" i="2" a="1"/>
  <c r="F190" i="2" s="1"/>
  <c r="F191" i="2" a="1"/>
  <c r="F191" i="2" s="1"/>
  <c r="F192" i="2" a="1"/>
  <c r="F192" i="2" s="1"/>
  <c r="F193" i="2" a="1"/>
  <c r="F193" i="2" s="1"/>
  <c r="F194" i="2" a="1"/>
  <c r="F194" i="2" s="1"/>
  <c r="F195" i="2" a="1"/>
  <c r="F195" i="2" s="1"/>
  <c r="F196" i="2" a="1"/>
  <c r="F196" i="2" s="1"/>
  <c r="F197" i="2" a="1"/>
  <c r="F197" i="2" s="1"/>
  <c r="F198" i="2" a="1"/>
  <c r="F198" i="2" s="1"/>
  <c r="F199" i="2" a="1"/>
  <c r="F199" i="2" s="1"/>
  <c r="F200" i="2" a="1"/>
  <c r="F200" i="2" s="1"/>
  <c r="F201" i="2" a="1"/>
  <c r="F201" i="2" s="1"/>
  <c r="F202" i="2" a="1"/>
  <c r="F202" i="2" s="1"/>
  <c r="F203" i="2" a="1"/>
  <c r="F203" i="2" s="1"/>
  <c r="F204" i="2" a="1"/>
  <c r="F204" i="2" s="1"/>
  <c r="F205" i="2" a="1"/>
  <c r="F205" i="2" s="1"/>
  <c r="F206" i="2" a="1"/>
  <c r="F206" i="2" s="1"/>
  <c r="F207" i="2" a="1"/>
  <c r="F207" i="2" s="1"/>
  <c r="F208" i="2" a="1"/>
  <c r="F208" i="2" s="1"/>
  <c r="F209" i="2" a="1"/>
  <c r="F209" i="2" s="1"/>
  <c r="F210" i="2" a="1"/>
  <c r="F210" i="2" s="1"/>
  <c r="F211" i="2" a="1"/>
  <c r="F211" i="2" s="1"/>
  <c r="F212" i="2" a="1"/>
  <c r="F212" i="2" s="1"/>
  <c r="F213" i="2" a="1"/>
  <c r="F213" i="2" s="1"/>
  <c r="F214" i="2" a="1"/>
  <c r="F214" i="2" s="1"/>
  <c r="F215" i="2" a="1"/>
  <c r="F215" i="2" s="1"/>
  <c r="F216" i="2" a="1"/>
  <c r="F216" i="2" s="1"/>
  <c r="F217" i="2" a="1"/>
  <c r="F217" i="2" s="1"/>
  <c r="F218" i="2" a="1"/>
  <c r="F218" i="2" s="1"/>
  <c r="F219" i="2" a="1"/>
  <c r="F219" i="2" s="1"/>
  <c r="F220" i="2" a="1"/>
  <c r="F220" i="2" s="1"/>
  <c r="F221" i="2" a="1"/>
  <c r="F221" i="2" s="1"/>
  <c r="F222" i="2" a="1"/>
  <c r="F222" i="2" s="1"/>
  <c r="F223" i="2" a="1"/>
  <c r="F223" i="2" s="1"/>
  <c r="F224" i="2" a="1"/>
  <c r="F224" i="2" s="1"/>
  <c r="F225" i="2" a="1"/>
  <c r="F225" i="2" s="1"/>
  <c r="F226" i="2" a="1"/>
  <c r="F226" i="2" s="1"/>
  <c r="F227" i="2" a="1"/>
  <c r="F227" i="2" s="1"/>
  <c r="F228" i="2" a="1"/>
  <c r="F228" i="2" s="1"/>
  <c r="F229" i="2" a="1"/>
  <c r="F229" i="2" s="1"/>
  <c r="F230" i="2" a="1"/>
  <c r="F230" i="2" s="1"/>
  <c r="F231" i="2" a="1"/>
  <c r="F231" i="2" s="1"/>
  <c r="F232" i="2" a="1"/>
  <c r="F232" i="2" s="1"/>
  <c r="F233" i="2" a="1"/>
  <c r="F233" i="2" s="1"/>
  <c r="F234" i="2" a="1"/>
  <c r="F234" i="2" s="1"/>
  <c r="F235" i="2" a="1"/>
  <c r="F235" i="2" s="1"/>
  <c r="F236" i="2" a="1"/>
  <c r="F236" i="2" s="1"/>
  <c r="F237" i="2" a="1"/>
  <c r="F237" i="2" s="1"/>
  <c r="F238" i="2" a="1"/>
  <c r="F238" i="2" s="1"/>
  <c r="F239" i="2" a="1"/>
  <c r="F239" i="2" s="1"/>
  <c r="F240" i="2" a="1"/>
  <c r="F240" i="2" s="1"/>
  <c r="F241" i="2" a="1"/>
  <c r="F241" i="2" s="1"/>
  <c r="F242" i="2" a="1"/>
  <c r="F242" i="2" s="1"/>
  <c r="F243" i="2" a="1"/>
  <c r="F243" i="2" s="1"/>
  <c r="F244" i="2" a="1"/>
  <c r="F244" i="2" s="1"/>
  <c r="F245" i="2" a="1"/>
  <c r="F245" i="2" s="1"/>
  <c r="F246" i="2" a="1"/>
  <c r="F246" i="2" s="1"/>
  <c r="F247" i="2" a="1"/>
  <c r="F247" i="2" s="1"/>
  <c r="F248" i="2" a="1"/>
  <c r="F248" i="2" s="1"/>
  <c r="F249" i="2" a="1"/>
  <c r="F249" i="2" s="1"/>
  <c r="F250" i="2" a="1"/>
  <c r="F250" i="2" s="1"/>
  <c r="F251" i="2" a="1"/>
  <c r="F251" i="2" s="1"/>
  <c r="F252" i="2" a="1"/>
  <c r="F252" i="2" s="1"/>
  <c r="F253" i="2" a="1"/>
  <c r="F253" i="2" s="1"/>
  <c r="F254" i="2" a="1"/>
  <c r="F254" i="2" s="1"/>
  <c r="F255" i="2" a="1"/>
  <c r="F255" i="2" s="1"/>
  <c r="F256" i="2" a="1"/>
  <c r="F256" i="2" s="1"/>
  <c r="F257" i="2" a="1"/>
  <c r="F257" i="2" s="1"/>
  <c r="F258" i="2" a="1"/>
  <c r="F258" i="2" s="1"/>
  <c r="F259" i="2" a="1"/>
  <c r="F259" i="2" s="1"/>
  <c r="F260" i="2" a="1"/>
  <c r="F260" i="2" s="1"/>
  <c r="F261" i="2" a="1"/>
  <c r="F261" i="2" s="1"/>
  <c r="F262" i="2" a="1"/>
  <c r="F262" i="2" s="1"/>
  <c r="F263" i="2" a="1"/>
  <c r="F263" i="2" s="1"/>
  <c r="F264" i="2" a="1"/>
  <c r="F264" i="2" s="1"/>
  <c r="F265" i="2" a="1"/>
  <c r="F265" i="2" s="1"/>
  <c r="F266" i="2" a="1"/>
  <c r="F266" i="2" s="1"/>
  <c r="F267" i="2" a="1"/>
  <c r="F267" i="2" s="1"/>
  <c r="F268" i="2" a="1"/>
  <c r="F268" i="2" s="1"/>
  <c r="F269" i="2" a="1"/>
  <c r="F269" i="2" s="1"/>
  <c r="F270" i="2" a="1"/>
  <c r="F270" i="2" s="1"/>
  <c r="F271" i="2" a="1"/>
  <c r="F271" i="2" s="1"/>
  <c r="F272" i="2" a="1"/>
  <c r="F272" i="2" s="1"/>
  <c r="F273" i="2" a="1"/>
  <c r="F273" i="2" s="1"/>
  <c r="F274" i="2" a="1"/>
  <c r="F274" i="2" s="1"/>
  <c r="F275" i="2" a="1"/>
  <c r="F275" i="2" s="1"/>
  <c r="F276" i="2" a="1"/>
  <c r="F276" i="2" s="1"/>
  <c r="F277" i="2" a="1"/>
  <c r="F277" i="2" s="1"/>
  <c r="F278" i="2" a="1"/>
  <c r="F278" i="2" s="1"/>
  <c r="F279" i="2" a="1"/>
  <c r="F279" i="2" s="1"/>
  <c r="F280" i="2" a="1"/>
  <c r="F280" i="2" s="1"/>
  <c r="F281" i="2" a="1"/>
  <c r="F281" i="2" s="1"/>
  <c r="F282" i="2" a="1"/>
  <c r="F282" i="2" s="1"/>
  <c r="F283" i="2" a="1"/>
  <c r="F283" i="2" s="1"/>
  <c r="F284" i="2" a="1"/>
  <c r="F284" i="2" s="1"/>
  <c r="F285" i="2" a="1"/>
  <c r="F285" i="2" s="1"/>
  <c r="F286" i="2" a="1"/>
  <c r="F286" i="2" s="1"/>
  <c r="F287" i="2" a="1"/>
  <c r="F287" i="2" s="1"/>
  <c r="F288" i="2" a="1"/>
  <c r="F288" i="2" s="1"/>
  <c r="F289" i="2" a="1"/>
  <c r="F289" i="2" s="1"/>
  <c r="F290" i="2" a="1"/>
  <c r="F290" i="2" s="1"/>
  <c r="F291" i="2" a="1"/>
  <c r="F291" i="2" s="1"/>
  <c r="F292" i="2" a="1"/>
  <c r="F292" i="2" s="1"/>
  <c r="F293" i="2" a="1"/>
  <c r="F293" i="2" s="1"/>
  <c r="F294" i="2" a="1"/>
  <c r="F294" i="2" s="1"/>
  <c r="F295" i="2" a="1"/>
  <c r="F295" i="2" s="1"/>
  <c r="F296" i="2" a="1"/>
  <c r="F296" i="2" s="1"/>
  <c r="F297" i="2" a="1"/>
  <c r="F297" i="2" s="1"/>
  <c r="F298" i="2" a="1"/>
  <c r="F298" i="2" s="1"/>
  <c r="F299" i="2" a="1"/>
  <c r="F299" i="2" s="1"/>
  <c r="F300" i="2" a="1"/>
  <c r="F300" i="2" s="1"/>
  <c r="F301" i="2" a="1"/>
  <c r="F301" i="2" s="1"/>
  <c r="F302" i="2" a="1"/>
  <c r="F302" i="2" s="1"/>
  <c r="F303" i="2" a="1"/>
  <c r="F303" i="2" s="1"/>
  <c r="F304" i="2" a="1"/>
  <c r="F304" i="2" s="1"/>
  <c r="F305" i="2" a="1"/>
  <c r="F305" i="2" s="1"/>
  <c r="F306" i="2" a="1"/>
  <c r="F306" i="2" s="1"/>
  <c r="F307" i="2" a="1"/>
  <c r="F307" i="2" s="1"/>
  <c r="F308" i="2" a="1"/>
  <c r="F308" i="2" s="1"/>
  <c r="F309" i="2" a="1"/>
  <c r="F309" i="2" s="1"/>
  <c r="F310" i="2" a="1"/>
  <c r="F310" i="2" s="1"/>
  <c r="F311" i="2" a="1"/>
  <c r="F311" i="2" s="1"/>
  <c r="F312" i="2" a="1"/>
  <c r="F312" i="2" s="1"/>
  <c r="F313" i="2" a="1"/>
  <c r="F313" i="2" s="1"/>
  <c r="F314" i="2" a="1"/>
  <c r="F314" i="2" s="1"/>
  <c r="F315" i="2" a="1"/>
  <c r="F315" i="2" s="1"/>
  <c r="F316" i="2" a="1"/>
  <c r="F316" i="2" s="1"/>
  <c r="F317" i="2" a="1"/>
  <c r="F317" i="2"/>
  <c r="F318" i="2" a="1"/>
  <c r="F318" i="2" s="1"/>
  <c r="F319" i="2" a="1"/>
  <c r="F319" i="2" s="1"/>
  <c r="F320" i="2" a="1"/>
  <c r="F320" i="2" s="1"/>
  <c r="F321" i="2" a="1"/>
  <c r="F321" i="2" s="1"/>
  <c r="F322" i="2" a="1"/>
  <c r="F322" i="2" s="1"/>
  <c r="F323" i="2" a="1"/>
  <c r="F323" i="2" s="1"/>
  <c r="F324" i="2" a="1"/>
  <c r="F324" i="2" s="1"/>
  <c r="F325" i="2" a="1"/>
  <c r="F325" i="2" s="1"/>
  <c r="F326" i="2" a="1"/>
  <c r="F326" i="2" s="1"/>
  <c r="F327" i="2" a="1"/>
  <c r="F327" i="2" s="1"/>
  <c r="F328" i="2" a="1"/>
  <c r="F328" i="2" s="1"/>
  <c r="F329" i="2" a="1"/>
  <c r="F329" i="2" s="1"/>
  <c r="F330" i="2" a="1"/>
  <c r="F330" i="2" s="1"/>
  <c r="F331" i="2" a="1"/>
  <c r="F331" i="2" s="1"/>
  <c r="F332" i="2" a="1"/>
  <c r="F332" i="2" s="1"/>
  <c r="F333" i="2" a="1"/>
  <c r="F333" i="2" s="1"/>
  <c r="F334" i="2" a="1"/>
  <c r="F334" i="2" s="1"/>
  <c r="F335" i="2" a="1"/>
  <c r="F335" i="2" s="1"/>
  <c r="F336" i="2" a="1"/>
  <c r="F336" i="2" s="1"/>
  <c r="F337" i="2" a="1"/>
  <c r="F337" i="2" s="1"/>
  <c r="F338" i="2" a="1"/>
  <c r="F338" i="2" s="1"/>
  <c r="F339" i="2" a="1"/>
  <c r="F339" i="2" s="1"/>
  <c r="F340" i="2" a="1"/>
  <c r="F340" i="2" s="1"/>
  <c r="F341" i="2" a="1"/>
  <c r="F341" i="2" s="1"/>
  <c r="F342" i="2" a="1"/>
  <c r="F342" i="2" s="1"/>
  <c r="F343" i="2" a="1"/>
  <c r="F343" i="2" s="1"/>
  <c r="F344" i="2" a="1"/>
  <c r="F344" i="2" s="1"/>
  <c r="F345" i="2" a="1"/>
  <c r="F345" i="2" s="1"/>
  <c r="F346" i="2" a="1"/>
  <c r="F346" i="2" s="1"/>
  <c r="F347" i="2" a="1"/>
  <c r="F347" i="2" s="1"/>
  <c r="F348" i="2" a="1"/>
  <c r="F348" i="2" s="1"/>
  <c r="F349" i="2" a="1"/>
  <c r="F349" i="2" s="1"/>
  <c r="F350" i="2" a="1"/>
  <c r="F350" i="2" s="1"/>
  <c r="F351" i="2" a="1"/>
  <c r="F351" i="2" s="1"/>
  <c r="F352" i="2" a="1"/>
  <c r="F352" i="2" s="1"/>
  <c r="F353" i="2" a="1"/>
  <c r="F353" i="2" s="1"/>
  <c r="F354" i="2" a="1"/>
  <c r="F354" i="2" s="1"/>
  <c r="F355" i="2" a="1"/>
  <c r="F355" i="2" s="1"/>
  <c r="F356" i="2" a="1"/>
  <c r="F356" i="2" s="1"/>
  <c r="F357" i="2" a="1"/>
  <c r="F357" i="2" s="1"/>
  <c r="F358" i="2" a="1"/>
  <c r="F358" i="2" s="1"/>
  <c r="F359" i="2" a="1"/>
  <c r="F359" i="2" s="1"/>
  <c r="F360" i="2" a="1"/>
  <c r="F360" i="2" s="1"/>
  <c r="F361" i="2" a="1"/>
  <c r="F361" i="2" s="1"/>
  <c r="F362" i="2" a="1"/>
  <c r="F362" i="2" s="1"/>
  <c r="F363" i="2" a="1"/>
  <c r="F363" i="2" s="1"/>
  <c r="F364" i="2" a="1"/>
  <c r="F364" i="2" s="1"/>
  <c r="F365" i="2" a="1"/>
  <c r="F365" i="2" s="1"/>
  <c r="F366" i="2" a="1"/>
  <c r="F366" i="2" s="1"/>
  <c r="F367" i="2" a="1"/>
  <c r="F367" i="2" s="1"/>
  <c r="F368" i="2" a="1"/>
  <c r="F368" i="2" s="1"/>
  <c r="F369" i="2" a="1"/>
  <c r="F369" i="2" s="1"/>
  <c r="E5" i="2" a="1"/>
  <c r="E5" i="2" s="1"/>
  <c r="E6" i="2" a="1"/>
  <c r="E6" i="2" s="1"/>
  <c r="E7" i="2" a="1"/>
  <c r="E7" i="2" s="1"/>
  <c r="E8" i="2" a="1"/>
  <c r="E8" i="2" s="1"/>
  <c r="E9" i="2" a="1"/>
  <c r="E9" i="2" s="1"/>
  <c r="E10" i="2" a="1"/>
  <c r="E10" i="2" s="1"/>
  <c r="E11" i="2" a="1"/>
  <c r="E11" i="2" s="1"/>
  <c r="E12" i="2" a="1"/>
  <c r="E12" i="2" s="1"/>
  <c r="E13" i="2" a="1"/>
  <c r="E13" i="2" s="1"/>
  <c r="E14" i="2" a="1"/>
  <c r="E14" i="2" s="1"/>
  <c r="E15" i="2" a="1"/>
  <c r="E15" i="2" s="1"/>
  <c r="E16" i="2" a="1"/>
  <c r="E16" i="2" s="1"/>
  <c r="E17" i="2" a="1"/>
  <c r="E17" i="2" s="1"/>
  <c r="E18" i="2" a="1"/>
  <c r="E18" i="2" s="1"/>
  <c r="E19" i="2" a="1"/>
  <c r="E19" i="2" s="1"/>
  <c r="E20" i="2" a="1"/>
  <c r="E20" i="2" s="1"/>
  <c r="E21" i="2" a="1"/>
  <c r="E21" i="2" s="1"/>
  <c r="E22" i="2" a="1"/>
  <c r="E22" i="2" s="1"/>
  <c r="E23" i="2" a="1"/>
  <c r="E23" i="2" s="1"/>
  <c r="E24" i="2" a="1"/>
  <c r="E24" i="2" s="1"/>
  <c r="E25" i="2" a="1"/>
  <c r="E25" i="2" s="1"/>
  <c r="E26" i="2" a="1"/>
  <c r="E26" i="2" s="1"/>
  <c r="E27" i="2" a="1"/>
  <c r="E27" i="2" s="1"/>
  <c r="E28" i="2" a="1"/>
  <c r="E28" i="2" s="1"/>
  <c r="E29" i="2" a="1"/>
  <c r="E29" i="2" s="1"/>
  <c r="E30" i="2" a="1"/>
  <c r="E30" i="2" s="1"/>
  <c r="E31" i="2" a="1"/>
  <c r="E31" i="2" s="1"/>
  <c r="E32" i="2" a="1"/>
  <c r="E32" i="2" s="1"/>
  <c r="E33" i="2" a="1"/>
  <c r="E33" i="2" s="1"/>
  <c r="E34" i="2" a="1"/>
  <c r="E34" i="2" s="1"/>
  <c r="E35" i="2" a="1"/>
  <c r="E35" i="2" s="1"/>
  <c r="E36" i="2" a="1"/>
  <c r="E36" i="2" s="1"/>
  <c r="E38" i="2" a="1"/>
  <c r="E38" i="2" s="1"/>
  <c r="E39" i="2" a="1"/>
  <c r="E39" i="2" s="1"/>
  <c r="E40" i="2" a="1"/>
  <c r="E40" i="2" s="1"/>
  <c r="E41" i="2" a="1"/>
  <c r="E41" i="2" s="1"/>
  <c r="E42" i="2" a="1"/>
  <c r="E42" i="2" s="1"/>
  <c r="E43" i="2" a="1"/>
  <c r="E43" i="2" s="1"/>
  <c r="E44" i="2" a="1"/>
  <c r="E44" i="2" s="1"/>
  <c r="E45" i="2" a="1"/>
  <c r="E45" i="2" s="1"/>
  <c r="E46" i="2" a="1"/>
  <c r="E46" i="2" s="1"/>
  <c r="E47" i="2" a="1"/>
  <c r="E47" i="2" s="1"/>
  <c r="E48" i="2" a="1"/>
  <c r="E48" i="2" s="1"/>
  <c r="E49" i="2" a="1"/>
  <c r="E49" i="2" s="1"/>
  <c r="E50" i="2" a="1"/>
  <c r="E50" i="2" s="1"/>
  <c r="E51" i="2" a="1"/>
  <c r="E51" i="2" s="1"/>
  <c r="E52" i="2" a="1"/>
  <c r="E52" i="2" s="1"/>
  <c r="E53" i="2" a="1"/>
  <c r="E53" i="2" s="1"/>
  <c r="E54" i="2" a="1"/>
  <c r="E54" i="2" s="1"/>
  <c r="E55" i="2" a="1"/>
  <c r="E55" i="2" s="1"/>
  <c r="E56" i="2" a="1"/>
  <c r="E56" i="2" s="1"/>
  <c r="E57" i="2" a="1"/>
  <c r="E57" i="2" s="1"/>
  <c r="E58" i="2" a="1"/>
  <c r="E58" i="2" s="1"/>
  <c r="E59" i="2" a="1"/>
  <c r="E59" i="2" s="1"/>
  <c r="E60" i="2" a="1"/>
  <c r="E60" i="2" s="1"/>
  <c r="E61" i="2" a="1"/>
  <c r="E61" i="2" s="1"/>
  <c r="E62" i="2" a="1"/>
  <c r="E62" i="2" s="1"/>
  <c r="E63" i="2" a="1"/>
  <c r="E63" i="2" s="1"/>
  <c r="E64" i="2" a="1"/>
  <c r="E64" i="2" s="1"/>
  <c r="E65" i="2" a="1"/>
  <c r="E65" i="2" s="1"/>
  <c r="E66" i="2" a="1"/>
  <c r="E66" i="2" s="1"/>
  <c r="E67" i="2" a="1"/>
  <c r="E67" i="2" s="1"/>
  <c r="E68" i="2" a="1"/>
  <c r="E68" i="2" s="1"/>
  <c r="E69" i="2" a="1"/>
  <c r="E69" i="2" s="1"/>
  <c r="E70" i="2" a="1"/>
  <c r="E70" i="2" s="1"/>
  <c r="E71" i="2" a="1"/>
  <c r="E71" i="2" s="1"/>
  <c r="E72" i="2" a="1"/>
  <c r="E72" i="2" s="1"/>
  <c r="E73" i="2" a="1"/>
  <c r="E73" i="2" s="1"/>
  <c r="E74" i="2" a="1"/>
  <c r="E74" i="2" s="1"/>
  <c r="E75" i="2" a="1"/>
  <c r="E75" i="2" s="1"/>
  <c r="E76" i="2" a="1"/>
  <c r="E76" i="2" s="1"/>
  <c r="E77" i="2" a="1"/>
  <c r="E77" i="2" s="1"/>
  <c r="E78" i="2" a="1"/>
  <c r="E78" i="2" s="1"/>
  <c r="E79" i="2" a="1"/>
  <c r="E79" i="2" s="1"/>
  <c r="E80" i="2" a="1"/>
  <c r="E80" i="2" s="1"/>
  <c r="E81" i="2" a="1"/>
  <c r="E81" i="2" s="1"/>
  <c r="E82" i="2" a="1"/>
  <c r="E82" i="2" s="1"/>
  <c r="E83" i="2" a="1"/>
  <c r="E83" i="2" s="1"/>
  <c r="E84" i="2" a="1"/>
  <c r="E84" i="2" s="1"/>
  <c r="E85" i="2" a="1"/>
  <c r="E85" i="2" s="1"/>
  <c r="E86" i="2" a="1"/>
  <c r="E86" i="2" s="1"/>
  <c r="E87" i="2" a="1"/>
  <c r="E87" i="2" s="1"/>
  <c r="E88" i="2" a="1"/>
  <c r="E88" i="2" s="1"/>
  <c r="E89" i="2" a="1"/>
  <c r="E89" i="2" s="1"/>
  <c r="E90" i="2" a="1"/>
  <c r="E90" i="2" s="1"/>
  <c r="E91" i="2" a="1"/>
  <c r="E91" i="2" s="1"/>
  <c r="E92" i="2" a="1"/>
  <c r="E92" i="2" s="1"/>
  <c r="E93" i="2" a="1"/>
  <c r="E93" i="2" s="1"/>
  <c r="E94" i="2" a="1"/>
  <c r="E94" i="2" s="1"/>
  <c r="E95" i="2" a="1"/>
  <c r="E95" i="2" s="1"/>
  <c r="E96" i="2" a="1"/>
  <c r="E96" i="2" s="1"/>
  <c r="E97" i="2" a="1"/>
  <c r="E97" i="2" s="1"/>
  <c r="E98" i="2" a="1"/>
  <c r="E98" i="2" s="1"/>
  <c r="E99" i="2" a="1"/>
  <c r="E99" i="2" s="1"/>
  <c r="E100" i="2" a="1"/>
  <c r="E100" i="2" s="1"/>
  <c r="E101" i="2" a="1"/>
  <c r="E101" i="2" s="1"/>
  <c r="E102" i="2" a="1"/>
  <c r="E102" i="2" s="1"/>
  <c r="E103" i="2" a="1"/>
  <c r="E103" i="2" s="1"/>
  <c r="E104" i="2" a="1"/>
  <c r="E104" i="2" s="1"/>
  <c r="E105" i="2" a="1"/>
  <c r="E105" i="2" s="1"/>
  <c r="E106" i="2" a="1"/>
  <c r="E106" i="2" s="1"/>
  <c r="E107" i="2" a="1"/>
  <c r="E107" i="2" s="1"/>
  <c r="E108" i="2" a="1"/>
  <c r="E108" i="2" s="1"/>
  <c r="E109" i="2" a="1"/>
  <c r="E109" i="2" s="1"/>
  <c r="E110" i="2" a="1"/>
  <c r="E110" i="2" s="1"/>
  <c r="E111" i="2" a="1"/>
  <c r="E111" i="2" s="1"/>
  <c r="E112" i="2" a="1"/>
  <c r="E112" i="2" s="1"/>
  <c r="E113" i="2" a="1"/>
  <c r="E113" i="2" s="1"/>
  <c r="E114" i="2" a="1"/>
  <c r="E114" i="2" s="1"/>
  <c r="E115" i="2" a="1"/>
  <c r="E115" i="2" s="1"/>
  <c r="E116" i="2" a="1"/>
  <c r="E116" i="2" s="1"/>
  <c r="E117" i="2" a="1"/>
  <c r="E117" i="2" s="1"/>
  <c r="E118" i="2" a="1"/>
  <c r="E118" i="2" s="1"/>
  <c r="E119" i="2" a="1"/>
  <c r="E119" i="2" s="1"/>
  <c r="E120" i="2" a="1"/>
  <c r="E120" i="2" s="1"/>
  <c r="E121" i="2" a="1"/>
  <c r="E121" i="2" s="1"/>
  <c r="E122" i="2" a="1"/>
  <c r="E122" i="2" s="1"/>
  <c r="E123" i="2" a="1"/>
  <c r="E123" i="2" s="1"/>
  <c r="E124" i="2" a="1"/>
  <c r="E124" i="2" s="1"/>
  <c r="E125" i="2" a="1"/>
  <c r="E125" i="2" s="1"/>
  <c r="E126" i="2" a="1"/>
  <c r="E126" i="2" s="1"/>
  <c r="E127" i="2" a="1"/>
  <c r="E127" i="2" s="1"/>
  <c r="E128" i="2" a="1"/>
  <c r="E128" i="2" s="1"/>
  <c r="E129" i="2" a="1"/>
  <c r="E129" i="2" s="1"/>
  <c r="E130" i="2" a="1"/>
  <c r="E130" i="2" s="1"/>
  <c r="E131" i="2" a="1"/>
  <c r="E131" i="2" s="1"/>
  <c r="E132" i="2" a="1"/>
  <c r="E132" i="2" s="1"/>
  <c r="E133" i="2" a="1"/>
  <c r="E133" i="2" s="1"/>
  <c r="E134" i="2" a="1"/>
  <c r="E134" i="2" s="1"/>
  <c r="E135" i="2" a="1"/>
  <c r="E135" i="2" s="1"/>
  <c r="E136" i="2" a="1"/>
  <c r="E136" i="2" s="1"/>
  <c r="E137" i="2" a="1"/>
  <c r="E137" i="2" s="1"/>
  <c r="E138" i="2" a="1"/>
  <c r="E138" i="2" s="1"/>
  <c r="E139" i="2" a="1"/>
  <c r="E139" i="2" s="1"/>
  <c r="E140" i="2" a="1"/>
  <c r="E140" i="2" s="1"/>
  <c r="E141" i="2" a="1"/>
  <c r="E141" i="2" s="1"/>
  <c r="E142" i="2" a="1"/>
  <c r="E142" i="2" s="1"/>
  <c r="E143" i="2" a="1"/>
  <c r="E143" i="2" s="1"/>
  <c r="E144" i="2" a="1"/>
  <c r="E144" i="2" s="1"/>
  <c r="E145" i="2" a="1"/>
  <c r="E145" i="2" s="1"/>
  <c r="E146" i="2" a="1"/>
  <c r="E146" i="2" s="1"/>
  <c r="E147" i="2" a="1"/>
  <c r="E147" i="2" s="1"/>
  <c r="E148" i="2" a="1"/>
  <c r="E148" i="2" s="1"/>
  <c r="E149" i="2" a="1"/>
  <c r="E149" i="2" s="1"/>
  <c r="E150" i="2" a="1"/>
  <c r="E150" i="2" s="1"/>
  <c r="E151" i="2" a="1"/>
  <c r="E151" i="2" s="1"/>
  <c r="E152" i="2" a="1"/>
  <c r="E152" i="2" s="1"/>
  <c r="E153" i="2" a="1"/>
  <c r="E153" i="2" s="1"/>
  <c r="E154" i="2" a="1"/>
  <c r="E154" i="2" s="1"/>
  <c r="E155" i="2" a="1"/>
  <c r="E155" i="2" s="1"/>
  <c r="E156" i="2" a="1"/>
  <c r="E156" i="2" s="1"/>
  <c r="E157" i="2" a="1"/>
  <c r="E157" i="2" s="1"/>
  <c r="E158" i="2" a="1"/>
  <c r="E158" i="2" s="1"/>
  <c r="E159" i="2" a="1"/>
  <c r="E159" i="2" s="1"/>
  <c r="E160" i="2" a="1"/>
  <c r="E160" i="2" s="1"/>
  <c r="E161" i="2" a="1"/>
  <c r="E161" i="2" s="1"/>
  <c r="E162" i="2" a="1"/>
  <c r="E162" i="2" s="1"/>
  <c r="E163" i="2" a="1"/>
  <c r="E163" i="2" s="1"/>
  <c r="E164" i="2" a="1"/>
  <c r="E164" i="2" s="1"/>
  <c r="E165" i="2" a="1"/>
  <c r="E165" i="2" s="1"/>
  <c r="E166" i="2" a="1"/>
  <c r="E166" i="2" s="1"/>
  <c r="E167" i="2" a="1"/>
  <c r="E167" i="2" s="1"/>
  <c r="E168" i="2" a="1"/>
  <c r="E168" i="2" s="1"/>
  <c r="E169" i="2" a="1"/>
  <c r="E169" i="2" s="1"/>
  <c r="E170" i="2" a="1"/>
  <c r="E170" i="2" s="1"/>
  <c r="E171" i="2" a="1"/>
  <c r="E171" i="2" s="1"/>
  <c r="E172" i="2" a="1"/>
  <c r="E172" i="2" s="1"/>
  <c r="E173" i="2" a="1"/>
  <c r="E173" i="2" s="1"/>
  <c r="E174" i="2" a="1"/>
  <c r="E174" i="2" s="1"/>
  <c r="E175" i="2" a="1"/>
  <c r="E175" i="2" s="1"/>
  <c r="E176" i="2" a="1"/>
  <c r="E176" i="2" s="1"/>
  <c r="E177" i="2" a="1"/>
  <c r="E177" i="2" s="1"/>
  <c r="E178" i="2" a="1"/>
  <c r="E178" i="2" s="1"/>
  <c r="E179" i="2" a="1"/>
  <c r="E179" i="2" s="1"/>
  <c r="E180" i="2" a="1"/>
  <c r="E180" i="2" s="1"/>
  <c r="E181" i="2" a="1"/>
  <c r="E181" i="2" s="1"/>
  <c r="E182" i="2" a="1"/>
  <c r="E182" i="2" s="1"/>
  <c r="E183" i="2" a="1"/>
  <c r="E183" i="2" s="1"/>
  <c r="E184" i="2" a="1"/>
  <c r="E184" i="2" s="1"/>
  <c r="E185" i="2" a="1"/>
  <c r="E185" i="2" s="1"/>
  <c r="E186" i="2" a="1"/>
  <c r="E186" i="2" s="1"/>
  <c r="E187" i="2" a="1"/>
  <c r="E187" i="2" s="1"/>
  <c r="E188" i="2" a="1"/>
  <c r="E188" i="2" s="1"/>
  <c r="E189" i="2" a="1"/>
  <c r="E189" i="2" s="1"/>
  <c r="E190" i="2" a="1"/>
  <c r="E190" i="2" s="1"/>
  <c r="E191" i="2" a="1"/>
  <c r="E191" i="2" s="1"/>
  <c r="E192" i="2" a="1"/>
  <c r="E192" i="2" s="1"/>
  <c r="E193" i="2" a="1"/>
  <c r="E193" i="2" s="1"/>
  <c r="E194" i="2" a="1"/>
  <c r="E194" i="2" s="1"/>
  <c r="E195" i="2" a="1"/>
  <c r="E195" i="2" s="1"/>
  <c r="E196" i="2" a="1"/>
  <c r="E196" i="2" s="1"/>
  <c r="E197" i="2" a="1"/>
  <c r="E197" i="2" s="1"/>
  <c r="E198" i="2" a="1"/>
  <c r="E198" i="2" s="1"/>
  <c r="E199" i="2" a="1"/>
  <c r="E199" i="2" s="1"/>
  <c r="E200" i="2" a="1"/>
  <c r="E200" i="2" s="1"/>
  <c r="E201" i="2" a="1"/>
  <c r="E201" i="2" s="1"/>
  <c r="E202" i="2" a="1"/>
  <c r="E202" i="2" s="1"/>
  <c r="E203" i="2" a="1"/>
  <c r="E203" i="2" s="1"/>
  <c r="E204" i="2" a="1"/>
  <c r="E204" i="2" s="1"/>
  <c r="E205" i="2" a="1"/>
  <c r="E205" i="2" s="1"/>
  <c r="E206" i="2" a="1"/>
  <c r="E206" i="2" s="1"/>
  <c r="E207" i="2" a="1"/>
  <c r="E207" i="2" s="1"/>
  <c r="E208" i="2" a="1"/>
  <c r="E208" i="2" s="1"/>
  <c r="E209" i="2" a="1"/>
  <c r="E209" i="2" s="1"/>
  <c r="E210" i="2" a="1"/>
  <c r="E210" i="2" s="1"/>
  <c r="E211" i="2" a="1"/>
  <c r="E211" i="2" s="1"/>
  <c r="E212" i="2" a="1"/>
  <c r="E212" i="2" s="1"/>
  <c r="E213" i="2" a="1"/>
  <c r="E213" i="2" s="1"/>
  <c r="E214" i="2" a="1"/>
  <c r="E214" i="2" s="1"/>
  <c r="E215" i="2" a="1"/>
  <c r="E215" i="2" s="1"/>
  <c r="E216" i="2" a="1"/>
  <c r="E216" i="2" s="1"/>
  <c r="E217" i="2" a="1"/>
  <c r="E217" i="2" s="1"/>
  <c r="E218" i="2" a="1"/>
  <c r="E218" i="2" s="1"/>
  <c r="E219" i="2" a="1"/>
  <c r="E219" i="2" s="1"/>
  <c r="E220" i="2" a="1"/>
  <c r="E220" i="2" s="1"/>
  <c r="E221" i="2" a="1"/>
  <c r="E221" i="2" s="1"/>
  <c r="E222" i="2" a="1"/>
  <c r="E222" i="2" s="1"/>
  <c r="E223" i="2" a="1"/>
  <c r="E223" i="2" s="1"/>
  <c r="E224" i="2" a="1"/>
  <c r="E224" i="2" s="1"/>
  <c r="E225" i="2" a="1"/>
  <c r="E225" i="2" s="1"/>
  <c r="E226" i="2" a="1"/>
  <c r="E226" i="2" s="1"/>
  <c r="E227" i="2" a="1"/>
  <c r="E227" i="2" s="1"/>
  <c r="E228" i="2" a="1"/>
  <c r="E228" i="2" s="1"/>
  <c r="E229" i="2" a="1"/>
  <c r="E229" i="2" s="1"/>
  <c r="E230" i="2" a="1"/>
  <c r="E230" i="2" s="1"/>
  <c r="E231" i="2" a="1"/>
  <c r="E231" i="2"/>
  <c r="E232" i="2" a="1"/>
  <c r="E232" i="2" s="1"/>
  <c r="E233" i="2" a="1"/>
  <c r="E233" i="2" s="1"/>
  <c r="E234" i="2" a="1"/>
  <c r="E234" i="2" s="1"/>
  <c r="E235" i="2" a="1"/>
  <c r="E235" i="2" s="1"/>
  <c r="E236" i="2" a="1"/>
  <c r="E236" i="2" s="1"/>
  <c r="E237" i="2" a="1"/>
  <c r="E237" i="2" s="1"/>
  <c r="E238" i="2" a="1"/>
  <c r="E238" i="2" s="1"/>
  <c r="E239" i="2" a="1"/>
  <c r="E239" i="2" s="1"/>
  <c r="E240" i="2" a="1"/>
  <c r="E240" i="2" s="1"/>
  <c r="E241" i="2" a="1"/>
  <c r="E241" i="2" s="1"/>
  <c r="E242" i="2" a="1"/>
  <c r="E242" i="2" s="1"/>
  <c r="E243" i="2" a="1"/>
  <c r="E243" i="2" s="1"/>
  <c r="E244" i="2" a="1"/>
  <c r="E244" i="2" s="1"/>
  <c r="E245" i="2" a="1"/>
  <c r="E245" i="2" s="1"/>
  <c r="E246" i="2" a="1"/>
  <c r="E246" i="2" s="1"/>
  <c r="E247" i="2" a="1"/>
  <c r="E247" i="2" s="1"/>
  <c r="E248" i="2" a="1"/>
  <c r="E248" i="2" s="1"/>
  <c r="E249" i="2" a="1"/>
  <c r="E249" i="2" s="1"/>
  <c r="E250" i="2" a="1"/>
  <c r="E250" i="2" s="1"/>
  <c r="E251" i="2" a="1"/>
  <c r="E251" i="2" s="1"/>
  <c r="E252" i="2" a="1"/>
  <c r="E252" i="2" s="1"/>
  <c r="E253" i="2" a="1"/>
  <c r="E253" i="2" s="1"/>
  <c r="E254" i="2" a="1"/>
  <c r="E254" i="2" s="1"/>
  <c r="E255" i="2" a="1"/>
  <c r="E255" i="2" s="1"/>
  <c r="E256" i="2" a="1"/>
  <c r="E256" i="2" s="1"/>
  <c r="E257" i="2" a="1"/>
  <c r="E257" i="2" s="1"/>
  <c r="E258" i="2" a="1"/>
  <c r="E258" i="2" s="1"/>
  <c r="E259" i="2" a="1"/>
  <c r="E259" i="2" s="1"/>
  <c r="E260" i="2" a="1"/>
  <c r="E260" i="2" s="1"/>
  <c r="E261" i="2" a="1"/>
  <c r="E261" i="2" s="1"/>
  <c r="E262" i="2" a="1"/>
  <c r="E262" i="2" s="1"/>
  <c r="E263" i="2" a="1"/>
  <c r="E263" i="2" s="1"/>
  <c r="E264" i="2" a="1"/>
  <c r="E264" i="2" s="1"/>
  <c r="E265" i="2" a="1"/>
  <c r="E265" i="2" s="1"/>
  <c r="E266" i="2" a="1"/>
  <c r="E266" i="2" s="1"/>
  <c r="E267" i="2" a="1"/>
  <c r="E267" i="2" s="1"/>
  <c r="E268" i="2" a="1"/>
  <c r="E268" i="2" s="1"/>
  <c r="E269" i="2" a="1"/>
  <c r="E269" i="2" s="1"/>
  <c r="E270" i="2" a="1"/>
  <c r="E270" i="2" s="1"/>
  <c r="E271" i="2" a="1"/>
  <c r="E271" i="2" s="1"/>
  <c r="E272" i="2" a="1"/>
  <c r="E272" i="2" s="1"/>
  <c r="E273" i="2" a="1"/>
  <c r="E273" i="2" s="1"/>
  <c r="E274" i="2" a="1"/>
  <c r="E274" i="2" s="1"/>
  <c r="E275" i="2" a="1"/>
  <c r="E275" i="2" s="1"/>
  <c r="E276" i="2" a="1"/>
  <c r="E276" i="2" s="1"/>
  <c r="E277" i="2" a="1"/>
  <c r="E277" i="2" s="1"/>
  <c r="E278" i="2" a="1"/>
  <c r="E278" i="2" s="1"/>
  <c r="E279" i="2" a="1"/>
  <c r="E279" i="2" s="1"/>
  <c r="E280" i="2" a="1"/>
  <c r="E280" i="2" s="1"/>
  <c r="E281" i="2" a="1"/>
  <c r="E281" i="2" s="1"/>
  <c r="E282" i="2" a="1"/>
  <c r="E282" i="2" s="1"/>
  <c r="E283" i="2" a="1"/>
  <c r="E283" i="2" s="1"/>
  <c r="E284" i="2" a="1"/>
  <c r="E284" i="2" s="1"/>
  <c r="E285" i="2" a="1"/>
  <c r="E285" i="2" s="1"/>
  <c r="E286" i="2" a="1"/>
  <c r="E286" i="2" s="1"/>
  <c r="E287" i="2" a="1"/>
  <c r="E287" i="2" s="1"/>
  <c r="E288" i="2" a="1"/>
  <c r="E288" i="2" s="1"/>
  <c r="E289" i="2" a="1"/>
  <c r="E289" i="2" s="1"/>
  <c r="E290" i="2" a="1"/>
  <c r="E290" i="2" s="1"/>
  <c r="E291" i="2" a="1"/>
  <c r="E291" i="2" s="1"/>
  <c r="E292" i="2" a="1"/>
  <c r="E292" i="2" s="1"/>
  <c r="E293" i="2" a="1"/>
  <c r="E293" i="2" s="1"/>
  <c r="E294" i="2" a="1"/>
  <c r="E294" i="2" s="1"/>
  <c r="E295" i="2" a="1"/>
  <c r="E295" i="2" s="1"/>
  <c r="E296" i="2" a="1"/>
  <c r="E296" i="2" s="1"/>
  <c r="E297" i="2" a="1"/>
  <c r="E297" i="2" s="1"/>
  <c r="E298" i="2" a="1"/>
  <c r="E298" i="2" s="1"/>
  <c r="E299" i="2" a="1"/>
  <c r="E299" i="2" s="1"/>
  <c r="E300" i="2" a="1"/>
  <c r="E300" i="2" s="1"/>
  <c r="E301" i="2" a="1"/>
  <c r="E301" i="2" s="1"/>
  <c r="E302" i="2" a="1"/>
  <c r="E302" i="2" s="1"/>
  <c r="E303" i="2" a="1"/>
  <c r="E303" i="2" s="1"/>
  <c r="E304" i="2" a="1"/>
  <c r="E304" i="2" s="1"/>
  <c r="E305" i="2" a="1"/>
  <c r="E305" i="2" s="1"/>
  <c r="E306" i="2" a="1"/>
  <c r="E306" i="2" s="1"/>
  <c r="E307" i="2" a="1"/>
  <c r="E307" i="2" s="1"/>
  <c r="E308" i="2" a="1"/>
  <c r="E308" i="2" s="1"/>
  <c r="E309" i="2" a="1"/>
  <c r="E309" i="2" s="1"/>
  <c r="E310" i="2" a="1"/>
  <c r="E310" i="2" s="1"/>
  <c r="E311" i="2" a="1"/>
  <c r="E311" i="2" s="1"/>
  <c r="E312" i="2" a="1"/>
  <c r="E312" i="2" s="1"/>
  <c r="E313" i="2" a="1"/>
  <c r="E313" i="2" s="1"/>
  <c r="E314" i="2" a="1"/>
  <c r="E314" i="2" s="1"/>
  <c r="E315" i="2" a="1"/>
  <c r="E315" i="2" s="1"/>
  <c r="E316" i="2" a="1"/>
  <c r="E316" i="2" s="1"/>
  <c r="E317" i="2" a="1"/>
  <c r="E317" i="2" s="1"/>
  <c r="E318" i="2" a="1"/>
  <c r="E318" i="2" s="1"/>
  <c r="E319" i="2" a="1"/>
  <c r="E319" i="2" s="1"/>
  <c r="E320" i="2" a="1"/>
  <c r="E320" i="2" s="1"/>
  <c r="E321" i="2" a="1"/>
  <c r="E321" i="2" s="1"/>
  <c r="E322" i="2" a="1"/>
  <c r="E322" i="2" s="1"/>
  <c r="E323" i="2" a="1"/>
  <c r="E323" i="2" s="1"/>
  <c r="E324" i="2" a="1"/>
  <c r="E324" i="2" s="1"/>
  <c r="E325" i="2" a="1"/>
  <c r="E325" i="2" s="1"/>
  <c r="E326" i="2" a="1"/>
  <c r="E326" i="2" s="1"/>
  <c r="E327" i="2" a="1"/>
  <c r="E327" i="2" s="1"/>
  <c r="E328" i="2" a="1"/>
  <c r="E328" i="2" s="1"/>
  <c r="E329" i="2" a="1"/>
  <c r="E329" i="2" s="1"/>
  <c r="E330" i="2" a="1"/>
  <c r="E330" i="2" s="1"/>
  <c r="E331" i="2" a="1"/>
  <c r="E331" i="2" s="1"/>
  <c r="E332" i="2" a="1"/>
  <c r="E332" i="2" s="1"/>
  <c r="E333" i="2" a="1"/>
  <c r="E333" i="2" s="1"/>
  <c r="E334" i="2" a="1"/>
  <c r="E334" i="2" s="1"/>
  <c r="E335" i="2" a="1"/>
  <c r="E335" i="2" s="1"/>
  <c r="E336" i="2" a="1"/>
  <c r="E336" i="2" s="1"/>
  <c r="E337" i="2" a="1"/>
  <c r="E337" i="2" s="1"/>
  <c r="E338" i="2" a="1"/>
  <c r="E338" i="2" s="1"/>
  <c r="E339" i="2" a="1"/>
  <c r="E339" i="2" s="1"/>
  <c r="E340" i="2" a="1"/>
  <c r="E340" i="2" s="1"/>
  <c r="E341" i="2" a="1"/>
  <c r="E341" i="2" s="1"/>
  <c r="E342" i="2" a="1"/>
  <c r="E342" i="2" s="1"/>
  <c r="E343" i="2" a="1"/>
  <c r="E343" i="2" s="1"/>
  <c r="E344" i="2" a="1"/>
  <c r="E344" i="2" s="1"/>
  <c r="E345" i="2" a="1"/>
  <c r="E345" i="2" s="1"/>
  <c r="E346" i="2" a="1"/>
  <c r="E346" i="2" s="1"/>
  <c r="E347" i="2" a="1"/>
  <c r="E347" i="2" s="1"/>
  <c r="E348" i="2" a="1"/>
  <c r="E348" i="2" s="1"/>
  <c r="E349" i="2" a="1"/>
  <c r="E349" i="2" s="1"/>
  <c r="E350" i="2" a="1"/>
  <c r="E350" i="2" s="1"/>
  <c r="E351" i="2" a="1"/>
  <c r="E351" i="2" s="1"/>
  <c r="E352" i="2" a="1"/>
  <c r="E352" i="2" s="1"/>
  <c r="E353" i="2" a="1"/>
  <c r="E353" i="2" s="1"/>
  <c r="E354" i="2" a="1"/>
  <c r="E354" i="2" s="1"/>
  <c r="E355" i="2" a="1"/>
  <c r="E355" i="2" s="1"/>
  <c r="E356" i="2" a="1"/>
  <c r="E356" i="2" s="1"/>
  <c r="E357" i="2" a="1"/>
  <c r="E357" i="2" s="1"/>
  <c r="E358" i="2" a="1"/>
  <c r="E358" i="2" s="1"/>
  <c r="E359" i="2" a="1"/>
  <c r="E359" i="2" s="1"/>
  <c r="E360" i="2" a="1"/>
  <c r="E360" i="2" s="1"/>
  <c r="E361" i="2" a="1"/>
  <c r="E361" i="2" s="1"/>
  <c r="E362" i="2" a="1"/>
  <c r="E362" i="2" s="1"/>
  <c r="E363" i="2" a="1"/>
  <c r="E363" i="2" s="1"/>
  <c r="E364" i="2" a="1"/>
  <c r="E364" i="2" s="1"/>
  <c r="E365" i="2" a="1"/>
  <c r="E365" i="2" s="1"/>
  <c r="E366" i="2" a="1"/>
  <c r="E366" i="2" s="1"/>
  <c r="E367" i="2" a="1"/>
  <c r="E367" i="2" s="1"/>
  <c r="E368" i="2" a="1"/>
  <c r="E368" i="2" s="1"/>
  <c r="E369" i="2" a="1"/>
  <c r="E369" i="2" s="1"/>
  <c r="D5" i="2" a="1"/>
  <c r="D5" i="2" s="1"/>
  <c r="D6" i="2" a="1"/>
  <c r="D6" i="2" s="1"/>
  <c r="D7" i="2" a="1"/>
  <c r="D7" i="2" s="1"/>
  <c r="D8" i="2" a="1"/>
  <c r="D8" i="2" s="1"/>
  <c r="D9" i="2" a="1"/>
  <c r="D9" i="2" s="1"/>
  <c r="D10" i="2" a="1"/>
  <c r="D10" i="2" s="1"/>
  <c r="D11" i="2" a="1"/>
  <c r="D11" i="2" s="1"/>
  <c r="D12" i="2" a="1"/>
  <c r="D12" i="2" s="1"/>
  <c r="D13" i="2" a="1"/>
  <c r="D13" i="2" s="1"/>
  <c r="D14" i="2" a="1"/>
  <c r="D14" i="2" s="1"/>
  <c r="D15" i="2" a="1"/>
  <c r="D15" i="2" s="1"/>
  <c r="D16" i="2" a="1"/>
  <c r="D16" i="2" s="1"/>
  <c r="D17" i="2" a="1"/>
  <c r="D17" i="2" s="1"/>
  <c r="D18" i="2" a="1"/>
  <c r="D18" i="2" s="1"/>
  <c r="D19" i="2" a="1"/>
  <c r="D19" i="2" s="1"/>
  <c r="D20" i="2" a="1"/>
  <c r="D20" i="2" s="1"/>
  <c r="D21" i="2" a="1"/>
  <c r="D21" i="2" s="1"/>
  <c r="D22" i="2" a="1"/>
  <c r="D22" i="2" s="1"/>
  <c r="D23" i="2" a="1"/>
  <c r="D23" i="2" s="1"/>
  <c r="D24" i="2" a="1"/>
  <c r="D24" i="2" s="1"/>
  <c r="D25" i="2" a="1"/>
  <c r="D25" i="2" s="1"/>
  <c r="D26" i="2" a="1"/>
  <c r="D26" i="2" s="1"/>
  <c r="D27" i="2" a="1"/>
  <c r="D27" i="2" s="1"/>
  <c r="D28" i="2" a="1"/>
  <c r="D28" i="2" s="1"/>
  <c r="D29" i="2" a="1"/>
  <c r="D29" i="2" s="1"/>
  <c r="D30" i="2" a="1"/>
  <c r="D30" i="2" s="1"/>
  <c r="D31" i="2" a="1"/>
  <c r="D31" i="2" s="1"/>
  <c r="D32" i="2" a="1"/>
  <c r="D32" i="2" s="1"/>
  <c r="D33" i="2" a="1"/>
  <c r="D33" i="2" s="1"/>
  <c r="D34" i="2" a="1"/>
  <c r="D34" i="2" s="1"/>
  <c r="D35" i="2" a="1"/>
  <c r="D35" i="2" s="1"/>
  <c r="D37" i="2" a="1"/>
  <c r="D37" i="2" s="1"/>
  <c r="D38" i="2" a="1"/>
  <c r="D38" i="2" s="1"/>
  <c r="D39" i="2" a="1"/>
  <c r="D39" i="2" s="1"/>
  <c r="D40" i="2" a="1"/>
  <c r="D40" i="2" s="1"/>
  <c r="D41" i="2" a="1"/>
  <c r="D41" i="2" s="1"/>
  <c r="D42" i="2" a="1"/>
  <c r="D42" i="2" s="1"/>
  <c r="D43" i="2" a="1"/>
  <c r="D43" i="2" s="1"/>
  <c r="D44" i="2" a="1"/>
  <c r="D44" i="2" s="1"/>
  <c r="D45" i="2" a="1"/>
  <c r="D45" i="2" s="1"/>
  <c r="D46" i="2" a="1"/>
  <c r="D46" i="2" s="1"/>
  <c r="D47" i="2" a="1"/>
  <c r="D47" i="2" s="1"/>
  <c r="D48" i="2" a="1"/>
  <c r="D48" i="2" s="1"/>
  <c r="D49" i="2" a="1"/>
  <c r="D49" i="2" s="1"/>
  <c r="D50" i="2" a="1"/>
  <c r="D50" i="2" s="1"/>
  <c r="D51" i="2" a="1"/>
  <c r="D51" i="2" s="1"/>
  <c r="D52" i="2" a="1"/>
  <c r="D52" i="2" s="1"/>
  <c r="D53" i="2" a="1"/>
  <c r="D53" i="2" s="1"/>
  <c r="D54" i="2" a="1"/>
  <c r="D54" i="2" s="1"/>
  <c r="D55" i="2" a="1"/>
  <c r="D55" i="2" s="1"/>
  <c r="D56" i="2" a="1"/>
  <c r="D56" i="2" s="1"/>
  <c r="D57" i="2" a="1"/>
  <c r="D57" i="2" s="1"/>
  <c r="D58" i="2" a="1"/>
  <c r="D58" i="2" s="1"/>
  <c r="D59" i="2" a="1"/>
  <c r="D59" i="2" s="1"/>
  <c r="D60" i="2" a="1"/>
  <c r="D60" i="2" s="1"/>
  <c r="D61" i="2" a="1"/>
  <c r="D61" i="2" s="1"/>
  <c r="D62" i="2" a="1"/>
  <c r="D62" i="2" s="1"/>
  <c r="D63" i="2" a="1"/>
  <c r="D63" i="2" s="1"/>
  <c r="D64" i="2" a="1"/>
  <c r="D64" i="2" s="1"/>
  <c r="D65" i="2" a="1"/>
  <c r="D65" i="2" s="1"/>
  <c r="D66" i="2" a="1"/>
  <c r="D66" i="2" s="1"/>
  <c r="D67" i="2" a="1"/>
  <c r="D67" i="2" s="1"/>
  <c r="D68" i="2" a="1"/>
  <c r="D68" i="2" s="1"/>
  <c r="D69" i="2" a="1"/>
  <c r="D69" i="2" s="1"/>
  <c r="D70" i="2" a="1"/>
  <c r="D70" i="2" s="1"/>
  <c r="D71" i="2" a="1"/>
  <c r="D71" i="2" s="1"/>
  <c r="D72" i="2" a="1"/>
  <c r="D72" i="2" s="1"/>
  <c r="D73" i="2" a="1"/>
  <c r="D73" i="2" s="1"/>
  <c r="D74" i="2" a="1"/>
  <c r="D74" i="2" s="1"/>
  <c r="D75" i="2" a="1"/>
  <c r="D75" i="2" s="1"/>
  <c r="D76" i="2" a="1"/>
  <c r="D76" i="2" s="1"/>
  <c r="D77" i="2" a="1"/>
  <c r="D77" i="2" s="1"/>
  <c r="D78" i="2" a="1"/>
  <c r="D78" i="2" s="1"/>
  <c r="D79" i="2" a="1"/>
  <c r="D79" i="2" s="1"/>
  <c r="D80" i="2" a="1"/>
  <c r="D80" i="2" s="1"/>
  <c r="D81" i="2" a="1"/>
  <c r="D81" i="2" s="1"/>
  <c r="D82" i="2" a="1"/>
  <c r="D82" i="2" s="1"/>
  <c r="D83" i="2" a="1"/>
  <c r="D83" i="2" s="1"/>
  <c r="D84" i="2" a="1"/>
  <c r="D84" i="2" s="1"/>
  <c r="D85" i="2" a="1"/>
  <c r="D85" i="2" s="1"/>
  <c r="D86" i="2" a="1"/>
  <c r="D86" i="2" s="1"/>
  <c r="D87" i="2" a="1"/>
  <c r="D87" i="2" s="1"/>
  <c r="D88" i="2" a="1"/>
  <c r="D88" i="2" s="1"/>
  <c r="D89" i="2" a="1"/>
  <c r="D89" i="2" s="1"/>
  <c r="D90" i="2" a="1"/>
  <c r="D90" i="2" s="1"/>
  <c r="D91" i="2" a="1"/>
  <c r="D91" i="2" s="1"/>
  <c r="D92" i="2" a="1"/>
  <c r="D92" i="2" s="1"/>
  <c r="D93" i="2" a="1"/>
  <c r="D93" i="2" s="1"/>
  <c r="D94" i="2" a="1"/>
  <c r="D94" i="2" s="1"/>
  <c r="D95" i="2" a="1"/>
  <c r="D95" i="2" s="1"/>
  <c r="D96" i="2" a="1"/>
  <c r="D96" i="2" s="1"/>
  <c r="D97" i="2" a="1"/>
  <c r="D97" i="2" s="1"/>
  <c r="D98" i="2" a="1"/>
  <c r="D98" i="2" s="1"/>
  <c r="D99" i="2" a="1"/>
  <c r="D99" i="2" s="1"/>
  <c r="D100" i="2" a="1"/>
  <c r="D100" i="2" s="1"/>
  <c r="D101" i="2" a="1"/>
  <c r="D101" i="2" s="1"/>
  <c r="D102" i="2" a="1"/>
  <c r="D102" i="2" s="1"/>
  <c r="D103" i="2" a="1"/>
  <c r="D103" i="2" s="1"/>
  <c r="D104" i="2" a="1"/>
  <c r="D104" i="2" s="1"/>
  <c r="D105" i="2" a="1"/>
  <c r="D105" i="2" s="1"/>
  <c r="D106" i="2" a="1"/>
  <c r="D106" i="2" s="1"/>
  <c r="D107" i="2" a="1"/>
  <c r="D107" i="2" s="1"/>
  <c r="D108" i="2" a="1"/>
  <c r="D108" i="2" s="1"/>
  <c r="D109" i="2" a="1"/>
  <c r="D109" i="2" s="1"/>
  <c r="D110" i="2" a="1"/>
  <c r="D110" i="2" s="1"/>
  <c r="D111" i="2" a="1"/>
  <c r="D111" i="2" s="1"/>
  <c r="D112" i="2" a="1"/>
  <c r="D112" i="2" s="1"/>
  <c r="D113" i="2" a="1"/>
  <c r="D113" i="2" s="1"/>
  <c r="D114" i="2" a="1"/>
  <c r="D114" i="2" s="1"/>
  <c r="D115" i="2" a="1"/>
  <c r="D115" i="2" s="1"/>
  <c r="D116" i="2" a="1"/>
  <c r="D116" i="2" s="1"/>
  <c r="D117" i="2" a="1"/>
  <c r="D117" i="2" s="1"/>
  <c r="D118" i="2" a="1"/>
  <c r="D118" i="2" s="1"/>
  <c r="D119" i="2" a="1"/>
  <c r="D119" i="2" s="1"/>
  <c r="D120" i="2" a="1"/>
  <c r="D120" i="2" s="1"/>
  <c r="D121" i="2" a="1"/>
  <c r="D121" i="2" s="1"/>
  <c r="D122" i="2" a="1"/>
  <c r="D122" i="2" s="1"/>
  <c r="D123" i="2" a="1"/>
  <c r="D123" i="2" s="1"/>
  <c r="D124" i="2" a="1"/>
  <c r="D124" i="2" s="1"/>
  <c r="D125" i="2" a="1"/>
  <c r="D125" i="2" s="1"/>
  <c r="D126" i="2" a="1"/>
  <c r="D126" i="2" s="1"/>
  <c r="D127" i="2" a="1"/>
  <c r="D127" i="2" s="1"/>
  <c r="D128" i="2" a="1"/>
  <c r="D128" i="2" s="1"/>
  <c r="D129" i="2" a="1"/>
  <c r="D129" i="2" s="1"/>
  <c r="D130" i="2" a="1"/>
  <c r="D130" i="2" s="1"/>
  <c r="D131" i="2" a="1"/>
  <c r="D131" i="2" s="1"/>
  <c r="D132" i="2" a="1"/>
  <c r="D132" i="2" s="1"/>
  <c r="D133" i="2" a="1"/>
  <c r="D133" i="2" s="1"/>
  <c r="D134" i="2" a="1"/>
  <c r="D134" i="2" s="1"/>
  <c r="D135" i="2" a="1"/>
  <c r="D135" i="2" s="1"/>
  <c r="D136" i="2" a="1"/>
  <c r="D136" i="2" s="1"/>
  <c r="D137" i="2" a="1"/>
  <c r="D137" i="2" s="1"/>
  <c r="D138" i="2" a="1"/>
  <c r="D138" i="2" s="1"/>
  <c r="D139" i="2" a="1"/>
  <c r="D139" i="2" s="1"/>
  <c r="D140" i="2" a="1"/>
  <c r="D140" i="2" s="1"/>
  <c r="D141" i="2" a="1"/>
  <c r="D141" i="2" s="1"/>
  <c r="D142" i="2" a="1"/>
  <c r="D142" i="2" s="1"/>
  <c r="D143" i="2" a="1"/>
  <c r="D143" i="2" s="1"/>
  <c r="D144" i="2" a="1"/>
  <c r="D144" i="2" s="1"/>
  <c r="D145" i="2" a="1"/>
  <c r="D145" i="2" s="1"/>
  <c r="D146" i="2" a="1"/>
  <c r="D146" i="2" s="1"/>
  <c r="D147" i="2" a="1"/>
  <c r="D147" i="2" s="1"/>
  <c r="D148" i="2" a="1"/>
  <c r="D148" i="2" s="1"/>
  <c r="D149" i="2" a="1"/>
  <c r="D149" i="2" s="1"/>
  <c r="D150" i="2" a="1"/>
  <c r="D150" i="2" s="1"/>
  <c r="D151" i="2" a="1"/>
  <c r="D151" i="2" s="1"/>
  <c r="D152" i="2" a="1"/>
  <c r="D152" i="2" s="1"/>
  <c r="D153" i="2" a="1"/>
  <c r="D153" i="2" s="1"/>
  <c r="D154" i="2" a="1"/>
  <c r="D154" i="2" s="1"/>
  <c r="D155" i="2" a="1"/>
  <c r="D155" i="2" s="1"/>
  <c r="D156" i="2" a="1"/>
  <c r="D156" i="2" s="1"/>
  <c r="D157" i="2" a="1"/>
  <c r="D157" i="2" s="1"/>
  <c r="D158" i="2" a="1"/>
  <c r="D158" i="2" s="1"/>
  <c r="D159" i="2" a="1"/>
  <c r="D159" i="2" s="1"/>
  <c r="D160" i="2" a="1"/>
  <c r="D160" i="2" s="1"/>
  <c r="D161" i="2" a="1"/>
  <c r="D161" i="2" s="1"/>
  <c r="D162" i="2" a="1"/>
  <c r="D162" i="2" s="1"/>
  <c r="D163" i="2" a="1"/>
  <c r="D163" i="2" s="1"/>
  <c r="D164" i="2" a="1"/>
  <c r="D164" i="2" s="1"/>
  <c r="D165" i="2" a="1"/>
  <c r="D165" i="2" s="1"/>
  <c r="D166" i="2" a="1"/>
  <c r="D166" i="2" s="1"/>
  <c r="D167" i="2" a="1"/>
  <c r="D167" i="2" s="1"/>
  <c r="D168" i="2" a="1"/>
  <c r="D168" i="2" s="1"/>
  <c r="D169" i="2" a="1"/>
  <c r="D169" i="2" s="1"/>
  <c r="D170" i="2" a="1"/>
  <c r="D170" i="2" s="1"/>
  <c r="D171" i="2" a="1"/>
  <c r="D171" i="2" s="1"/>
  <c r="D172" i="2" a="1"/>
  <c r="D172" i="2" s="1"/>
  <c r="D173" i="2" a="1"/>
  <c r="D173" i="2" s="1"/>
  <c r="D174" i="2" a="1"/>
  <c r="D174" i="2" s="1"/>
  <c r="D175" i="2" a="1"/>
  <c r="D175" i="2" s="1"/>
  <c r="D176" i="2" a="1"/>
  <c r="D176" i="2" s="1"/>
  <c r="D177" i="2" a="1"/>
  <c r="D177" i="2" s="1"/>
  <c r="D178" i="2" a="1"/>
  <c r="D178" i="2" s="1"/>
  <c r="D179" i="2" a="1"/>
  <c r="D179" i="2" s="1"/>
  <c r="D180" i="2" a="1"/>
  <c r="D180" i="2" s="1"/>
  <c r="D181" i="2" a="1"/>
  <c r="D181" i="2" s="1"/>
  <c r="D182" i="2" a="1"/>
  <c r="D182" i="2" s="1"/>
  <c r="D183" i="2" a="1"/>
  <c r="D183" i="2" s="1"/>
  <c r="D184" i="2" a="1"/>
  <c r="D184" i="2" s="1"/>
  <c r="D185" i="2" a="1"/>
  <c r="D185" i="2" s="1"/>
  <c r="D186" i="2" a="1"/>
  <c r="D186" i="2" s="1"/>
  <c r="D187" i="2" a="1"/>
  <c r="D187" i="2" s="1"/>
  <c r="D188" i="2" a="1"/>
  <c r="D188" i="2" s="1"/>
  <c r="D189" i="2" a="1"/>
  <c r="D189" i="2" s="1"/>
  <c r="D190" i="2" a="1"/>
  <c r="D190" i="2" s="1"/>
  <c r="D191" i="2" a="1"/>
  <c r="D191" i="2" s="1"/>
  <c r="D192" i="2" a="1"/>
  <c r="D192" i="2" s="1"/>
  <c r="D193" i="2" a="1"/>
  <c r="D193" i="2" s="1"/>
  <c r="D194" i="2" a="1"/>
  <c r="D194" i="2" s="1"/>
  <c r="D195" i="2" a="1"/>
  <c r="D195" i="2" s="1"/>
  <c r="D196" i="2" a="1"/>
  <c r="D196" i="2" s="1"/>
  <c r="D197" i="2" a="1"/>
  <c r="D197" i="2" s="1"/>
  <c r="D198" i="2" a="1"/>
  <c r="D198" i="2" s="1"/>
  <c r="D199" i="2" a="1"/>
  <c r="D199" i="2" s="1"/>
  <c r="D200" i="2" a="1"/>
  <c r="D200" i="2" s="1"/>
  <c r="D201" i="2" a="1"/>
  <c r="D201" i="2" s="1"/>
  <c r="D202" i="2" a="1"/>
  <c r="D202" i="2" s="1"/>
  <c r="D203" i="2" a="1"/>
  <c r="D203" i="2" s="1"/>
  <c r="D204" i="2" a="1"/>
  <c r="D204" i="2" s="1"/>
  <c r="D205" i="2" a="1"/>
  <c r="D205" i="2" s="1"/>
  <c r="D206" i="2" a="1"/>
  <c r="D206" i="2" s="1"/>
  <c r="D207" i="2" a="1"/>
  <c r="D207" i="2" s="1"/>
  <c r="D208" i="2" a="1"/>
  <c r="D208" i="2" s="1"/>
  <c r="D209" i="2" a="1"/>
  <c r="D209" i="2" s="1"/>
  <c r="D210" i="2" a="1"/>
  <c r="D210" i="2" s="1"/>
  <c r="D211" i="2" a="1"/>
  <c r="D211" i="2" s="1"/>
  <c r="D212" i="2" a="1"/>
  <c r="D212" i="2" s="1"/>
  <c r="D213" i="2" a="1"/>
  <c r="D213" i="2" s="1"/>
  <c r="D214" i="2" a="1"/>
  <c r="D214" i="2" s="1"/>
  <c r="D215" i="2" a="1"/>
  <c r="D215" i="2" s="1"/>
  <c r="D216" i="2" a="1"/>
  <c r="D216" i="2" s="1"/>
  <c r="D217" i="2" a="1"/>
  <c r="D217" i="2" s="1"/>
  <c r="D218" i="2" a="1"/>
  <c r="D218" i="2" s="1"/>
  <c r="D219" i="2" a="1"/>
  <c r="D219" i="2" s="1"/>
  <c r="D220" i="2" a="1"/>
  <c r="D220" i="2" s="1"/>
  <c r="D221" i="2" a="1"/>
  <c r="D221" i="2" s="1"/>
  <c r="D222" i="2" a="1"/>
  <c r="D222" i="2" s="1"/>
  <c r="D223" i="2" a="1"/>
  <c r="D223" i="2" s="1"/>
  <c r="D224" i="2" a="1"/>
  <c r="D224" i="2" s="1"/>
  <c r="D225" i="2" a="1"/>
  <c r="D225" i="2" s="1"/>
  <c r="D226" i="2" a="1"/>
  <c r="D226" i="2" s="1"/>
  <c r="D227" i="2" a="1"/>
  <c r="D227" i="2" s="1"/>
  <c r="D228" i="2" a="1"/>
  <c r="D228" i="2" s="1"/>
  <c r="D229" i="2" a="1"/>
  <c r="D229" i="2" s="1"/>
  <c r="D230" i="2" a="1"/>
  <c r="D230" i="2" s="1"/>
  <c r="D231" i="2" a="1"/>
  <c r="D231" i="2" s="1"/>
  <c r="D232" i="2" a="1"/>
  <c r="D232" i="2" s="1"/>
  <c r="D233" i="2" a="1"/>
  <c r="D233" i="2" s="1"/>
  <c r="D234" i="2" a="1"/>
  <c r="D234" i="2" s="1"/>
  <c r="D235" i="2" a="1"/>
  <c r="D235" i="2" s="1"/>
  <c r="D236" i="2" a="1"/>
  <c r="D236" i="2" s="1"/>
  <c r="D237" i="2" a="1"/>
  <c r="D237" i="2" s="1"/>
  <c r="D238" i="2" a="1"/>
  <c r="D238" i="2" s="1"/>
  <c r="D239" i="2" a="1"/>
  <c r="D239" i="2" s="1"/>
  <c r="D240" i="2" a="1"/>
  <c r="D240" i="2" s="1"/>
  <c r="D241" i="2" a="1"/>
  <c r="D241" i="2" s="1"/>
  <c r="D242" i="2" a="1"/>
  <c r="D242" i="2" s="1"/>
  <c r="D243" i="2" a="1"/>
  <c r="D243" i="2" s="1"/>
  <c r="D244" i="2" a="1"/>
  <c r="D244" i="2" s="1"/>
  <c r="D245" i="2" a="1"/>
  <c r="D245" i="2" s="1"/>
  <c r="D246" i="2" a="1"/>
  <c r="D246" i="2" s="1"/>
  <c r="D247" i="2" a="1"/>
  <c r="D247" i="2" s="1"/>
  <c r="D248" i="2" a="1"/>
  <c r="D248" i="2" s="1"/>
  <c r="D249" i="2" a="1"/>
  <c r="D249" i="2" s="1"/>
  <c r="D250" i="2" a="1"/>
  <c r="D250" i="2" s="1"/>
  <c r="D251" i="2" a="1"/>
  <c r="D251" i="2" s="1"/>
  <c r="D252" i="2" a="1"/>
  <c r="D252" i="2" s="1"/>
  <c r="D253" i="2" a="1"/>
  <c r="D253" i="2" s="1"/>
  <c r="D254" i="2" a="1"/>
  <c r="D254" i="2" s="1"/>
  <c r="D255" i="2" a="1"/>
  <c r="D255" i="2" s="1"/>
  <c r="D256" i="2" a="1"/>
  <c r="D256" i="2" s="1"/>
  <c r="D257" i="2" a="1"/>
  <c r="D257" i="2" s="1"/>
  <c r="D258" i="2" a="1"/>
  <c r="D258" i="2" s="1"/>
  <c r="D259" i="2" a="1"/>
  <c r="D259" i="2" s="1"/>
  <c r="D260" i="2" a="1"/>
  <c r="D260" i="2" s="1"/>
  <c r="D261" i="2" a="1"/>
  <c r="D261" i="2" s="1"/>
  <c r="D262" i="2" a="1"/>
  <c r="D262" i="2" s="1"/>
  <c r="D263" i="2" a="1"/>
  <c r="D263" i="2" s="1"/>
  <c r="D264" i="2" a="1"/>
  <c r="D264" i="2" s="1"/>
  <c r="D265" i="2" a="1"/>
  <c r="D265" i="2" s="1"/>
  <c r="D266" i="2" a="1"/>
  <c r="D266" i="2" s="1"/>
  <c r="D267" i="2" a="1"/>
  <c r="D267" i="2" s="1"/>
  <c r="D268" i="2" a="1"/>
  <c r="D268" i="2" s="1"/>
  <c r="D269" i="2" a="1"/>
  <c r="D269" i="2" s="1"/>
  <c r="D270" i="2" a="1"/>
  <c r="D270" i="2" s="1"/>
  <c r="D271" i="2" a="1"/>
  <c r="D271" i="2" s="1"/>
  <c r="D272" i="2" a="1"/>
  <c r="D272" i="2" s="1"/>
  <c r="D273" i="2" a="1"/>
  <c r="D273" i="2" s="1"/>
  <c r="D274" i="2" a="1"/>
  <c r="D274" i="2" s="1"/>
  <c r="D275" i="2" a="1"/>
  <c r="D275" i="2" s="1"/>
  <c r="D276" i="2" a="1"/>
  <c r="D276" i="2" s="1"/>
  <c r="D277" i="2" a="1"/>
  <c r="D277" i="2" s="1"/>
  <c r="D278" i="2" a="1"/>
  <c r="D278" i="2" s="1"/>
  <c r="D279" i="2" a="1"/>
  <c r="D279" i="2" s="1"/>
  <c r="D280" i="2" a="1"/>
  <c r="D280" i="2" s="1"/>
  <c r="D281" i="2" a="1"/>
  <c r="D281" i="2" s="1"/>
  <c r="D282" i="2" a="1"/>
  <c r="D282" i="2" s="1"/>
  <c r="D283" i="2" a="1"/>
  <c r="D283" i="2" s="1"/>
  <c r="D284" i="2" a="1"/>
  <c r="D284" i="2" s="1"/>
  <c r="D285" i="2" a="1"/>
  <c r="D285" i="2" s="1"/>
  <c r="D286" i="2" a="1"/>
  <c r="D286" i="2" s="1"/>
  <c r="D287" i="2" a="1"/>
  <c r="D287" i="2" s="1"/>
  <c r="D288" i="2" a="1"/>
  <c r="D288" i="2" s="1"/>
  <c r="D289" i="2" a="1"/>
  <c r="D289" i="2" s="1"/>
  <c r="D290" i="2" a="1"/>
  <c r="D290" i="2" s="1"/>
  <c r="D291" i="2" a="1"/>
  <c r="D291" i="2" s="1"/>
  <c r="D292" i="2" a="1"/>
  <c r="D292" i="2" s="1"/>
  <c r="D293" i="2" a="1"/>
  <c r="D293" i="2" s="1"/>
  <c r="D294" i="2" a="1"/>
  <c r="D294" i="2" s="1"/>
  <c r="D295" i="2" a="1"/>
  <c r="D295" i="2" s="1"/>
  <c r="D296" i="2" a="1"/>
  <c r="D296" i="2" s="1"/>
  <c r="D297" i="2" a="1"/>
  <c r="D297" i="2" s="1"/>
  <c r="D298" i="2" a="1"/>
  <c r="D298" i="2" s="1"/>
  <c r="D299" i="2" a="1"/>
  <c r="D299" i="2" s="1"/>
  <c r="D300" i="2" a="1"/>
  <c r="D300" i="2" s="1"/>
  <c r="D301" i="2" a="1"/>
  <c r="D301" i="2" s="1"/>
  <c r="D302" i="2" a="1"/>
  <c r="D302" i="2" s="1"/>
  <c r="D303" i="2" a="1"/>
  <c r="D303" i="2" s="1"/>
  <c r="D304" i="2" a="1"/>
  <c r="D304" i="2" s="1"/>
  <c r="D305" i="2" a="1"/>
  <c r="D305" i="2" s="1"/>
  <c r="D306" i="2" a="1"/>
  <c r="D306" i="2" s="1"/>
  <c r="D307" i="2" a="1"/>
  <c r="D307" i="2" s="1"/>
  <c r="D308" i="2" a="1"/>
  <c r="D308" i="2" s="1"/>
  <c r="D309" i="2" a="1"/>
  <c r="D309" i="2" s="1"/>
  <c r="D310" i="2" a="1"/>
  <c r="D310" i="2" s="1"/>
  <c r="D311" i="2" a="1"/>
  <c r="D311" i="2" s="1"/>
  <c r="D312" i="2" a="1"/>
  <c r="D312" i="2" s="1"/>
  <c r="D313" i="2" a="1"/>
  <c r="D313" i="2" s="1"/>
  <c r="D314" i="2" a="1"/>
  <c r="D314" i="2" s="1"/>
  <c r="D315" i="2" a="1"/>
  <c r="D315" i="2" s="1"/>
  <c r="D316" i="2" a="1"/>
  <c r="D316" i="2" s="1"/>
  <c r="D317" i="2" a="1"/>
  <c r="D317" i="2" s="1"/>
  <c r="D318" i="2" a="1"/>
  <c r="D318" i="2" s="1"/>
  <c r="D319" i="2" a="1"/>
  <c r="D319" i="2" s="1"/>
  <c r="D320" i="2" a="1"/>
  <c r="D320" i="2" s="1"/>
  <c r="D321" i="2" a="1"/>
  <c r="D321" i="2" s="1"/>
  <c r="D322" i="2" a="1"/>
  <c r="D322" i="2" s="1"/>
  <c r="D323" i="2" a="1"/>
  <c r="D323" i="2" s="1"/>
  <c r="D324" i="2" a="1"/>
  <c r="D324" i="2" s="1"/>
  <c r="D325" i="2" a="1"/>
  <c r="D325" i="2" s="1"/>
  <c r="D326" i="2" a="1"/>
  <c r="D326" i="2" s="1"/>
  <c r="D327" i="2" a="1"/>
  <c r="D327" i="2" s="1"/>
  <c r="D328" i="2" a="1"/>
  <c r="D328" i="2" s="1"/>
  <c r="D329" i="2" a="1"/>
  <c r="D329" i="2" s="1"/>
  <c r="D330" i="2" a="1"/>
  <c r="D330" i="2" s="1"/>
  <c r="D331" i="2" a="1"/>
  <c r="D331" i="2" s="1"/>
  <c r="D332" i="2" a="1"/>
  <c r="D332" i="2" s="1"/>
  <c r="D333" i="2" a="1"/>
  <c r="D333" i="2" s="1"/>
  <c r="D334" i="2" a="1"/>
  <c r="D334" i="2" s="1"/>
  <c r="D335" i="2" a="1"/>
  <c r="D335" i="2" s="1"/>
  <c r="D336" i="2" a="1"/>
  <c r="D336" i="2" s="1"/>
  <c r="D337" i="2" a="1"/>
  <c r="D337" i="2" s="1"/>
  <c r="D338" i="2" a="1"/>
  <c r="D338" i="2" s="1"/>
  <c r="D339" i="2" a="1"/>
  <c r="D339" i="2" s="1"/>
  <c r="D340" i="2" a="1"/>
  <c r="D340" i="2" s="1"/>
  <c r="D341" i="2" a="1"/>
  <c r="D341" i="2" s="1"/>
  <c r="D342" i="2" a="1"/>
  <c r="D342" i="2" s="1"/>
  <c r="D343" i="2" a="1"/>
  <c r="D343" i="2" s="1"/>
  <c r="D344" i="2" a="1"/>
  <c r="D344" i="2" s="1"/>
  <c r="D345" i="2" a="1"/>
  <c r="D345" i="2" s="1"/>
  <c r="D346" i="2" a="1"/>
  <c r="D346" i="2" s="1"/>
  <c r="D347" i="2" a="1"/>
  <c r="D347" i="2" s="1"/>
  <c r="D348" i="2" a="1"/>
  <c r="D348" i="2" s="1"/>
  <c r="D349" i="2" a="1"/>
  <c r="D349" i="2" s="1"/>
  <c r="D350" i="2" a="1"/>
  <c r="D350" i="2" s="1"/>
  <c r="D351" i="2" a="1"/>
  <c r="D351" i="2" s="1"/>
  <c r="D352" i="2" a="1"/>
  <c r="D352" i="2" s="1"/>
  <c r="D353" i="2" a="1"/>
  <c r="D353" i="2" s="1"/>
  <c r="D354" i="2" a="1"/>
  <c r="D354" i="2" s="1"/>
  <c r="D355" i="2" a="1"/>
  <c r="D355" i="2" s="1"/>
  <c r="D356" i="2" a="1"/>
  <c r="D356" i="2" s="1"/>
  <c r="D357" i="2" a="1"/>
  <c r="D357" i="2" s="1"/>
  <c r="D358" i="2" a="1"/>
  <c r="D358" i="2" s="1"/>
  <c r="D359" i="2" a="1"/>
  <c r="D359" i="2" s="1"/>
  <c r="D360" i="2" a="1"/>
  <c r="D360" i="2" s="1"/>
  <c r="D361" i="2" a="1"/>
  <c r="D361" i="2" s="1"/>
  <c r="D362" i="2" a="1"/>
  <c r="D362" i="2" s="1"/>
  <c r="D363" i="2" a="1"/>
  <c r="D363" i="2" s="1"/>
  <c r="D364" i="2" a="1"/>
  <c r="D364" i="2" s="1"/>
  <c r="D365" i="2" a="1"/>
  <c r="D365" i="2" s="1"/>
  <c r="D366" i="2" a="1"/>
  <c r="D366" i="2" s="1"/>
  <c r="D367" i="2" a="1"/>
  <c r="D367" i="2" s="1"/>
  <c r="D368" i="2" a="1"/>
  <c r="D368" i="2" s="1"/>
  <c r="D369" i="2" a="1"/>
  <c r="D369" i="2" s="1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4" i="2"/>
  <c r="P205" i="2"/>
  <c r="P206" i="2"/>
  <c r="P207" i="2"/>
  <c r="P208" i="2"/>
  <c r="P209" i="2"/>
  <c r="P210" i="2"/>
  <c r="P211" i="2"/>
  <c r="P212" i="2"/>
  <c r="P213" i="2"/>
  <c r="P214" i="2"/>
  <c r="P215" i="2"/>
  <c r="P216" i="2"/>
  <c r="P217" i="2"/>
  <c r="P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44" i="2"/>
  <c r="P245" i="2"/>
  <c r="P246" i="2"/>
  <c r="P247" i="2"/>
  <c r="P248" i="2"/>
  <c r="P249" i="2"/>
  <c r="P250" i="2"/>
  <c r="P251" i="2"/>
  <c r="P252" i="2"/>
  <c r="P253" i="2"/>
  <c r="P254" i="2"/>
  <c r="P255" i="2"/>
  <c r="P256" i="2"/>
  <c r="P257" i="2"/>
  <c r="P258" i="2"/>
  <c r="P259" i="2"/>
  <c r="P260" i="2"/>
  <c r="P261" i="2"/>
  <c r="P262" i="2"/>
  <c r="P263" i="2"/>
  <c r="P264" i="2"/>
  <c r="P265" i="2"/>
  <c r="P266" i="2"/>
  <c r="P267" i="2"/>
  <c r="P268" i="2"/>
  <c r="P269" i="2"/>
  <c r="P270" i="2"/>
  <c r="P271" i="2"/>
  <c r="P272" i="2"/>
  <c r="P273" i="2"/>
  <c r="P274" i="2"/>
  <c r="P275" i="2"/>
  <c r="P276" i="2"/>
  <c r="P277" i="2"/>
  <c r="P278" i="2"/>
  <c r="P279" i="2"/>
  <c r="P280" i="2"/>
  <c r="P281" i="2"/>
  <c r="P282" i="2"/>
  <c r="P283" i="2"/>
  <c r="P284" i="2"/>
  <c r="P285" i="2"/>
  <c r="P286" i="2"/>
  <c r="P287" i="2"/>
  <c r="P288" i="2"/>
  <c r="P289" i="2"/>
  <c r="P290" i="2"/>
  <c r="P291" i="2"/>
  <c r="P292" i="2"/>
  <c r="P293" i="2"/>
  <c r="P294" i="2"/>
  <c r="P295" i="2"/>
  <c r="P296" i="2"/>
  <c r="P297" i="2"/>
  <c r="P298" i="2"/>
  <c r="P299" i="2"/>
  <c r="P300" i="2"/>
  <c r="P301" i="2"/>
  <c r="P302" i="2"/>
  <c r="P303" i="2"/>
  <c r="P304" i="2"/>
  <c r="P305" i="2"/>
  <c r="P306" i="2"/>
  <c r="P307" i="2"/>
  <c r="P308" i="2"/>
  <c r="P309" i="2"/>
  <c r="P310" i="2"/>
  <c r="P311" i="2"/>
  <c r="P312" i="2"/>
  <c r="P313" i="2"/>
  <c r="P314" i="2"/>
  <c r="P315" i="2"/>
  <c r="P316" i="2"/>
  <c r="P317" i="2"/>
  <c r="P318" i="2"/>
  <c r="P319" i="2"/>
  <c r="P320" i="2"/>
  <c r="P321" i="2"/>
  <c r="P322" i="2"/>
  <c r="P323" i="2"/>
  <c r="P324" i="2"/>
  <c r="P325" i="2"/>
  <c r="P326" i="2"/>
  <c r="P327" i="2"/>
  <c r="P328" i="2"/>
  <c r="P329" i="2"/>
  <c r="P330" i="2"/>
  <c r="P331" i="2"/>
  <c r="P332" i="2"/>
  <c r="P333" i="2"/>
  <c r="P334" i="2"/>
  <c r="P335" i="2"/>
  <c r="P336" i="2"/>
  <c r="P337" i="2"/>
  <c r="P338" i="2"/>
  <c r="P339" i="2"/>
  <c r="P340" i="2"/>
  <c r="P341" i="2"/>
  <c r="P342" i="2"/>
  <c r="P343" i="2"/>
  <c r="P344" i="2"/>
  <c r="P345" i="2"/>
  <c r="P346" i="2"/>
  <c r="P347" i="2"/>
  <c r="P348" i="2"/>
  <c r="P349" i="2"/>
  <c r="P350" i="2"/>
  <c r="P351" i="2"/>
  <c r="P352" i="2"/>
  <c r="P353" i="2"/>
  <c r="P354" i="2"/>
  <c r="P355" i="2"/>
  <c r="P356" i="2"/>
  <c r="P357" i="2"/>
  <c r="P358" i="2"/>
  <c r="P359" i="2"/>
  <c r="P360" i="2"/>
  <c r="P361" i="2"/>
  <c r="P362" i="2"/>
  <c r="P363" i="2"/>
  <c r="P364" i="2"/>
  <c r="P365" i="2"/>
  <c r="P366" i="2"/>
  <c r="P367" i="2"/>
  <c r="P368" i="2"/>
  <c r="P369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A77" i="1" l="1"/>
  <c r="A78" i="1"/>
  <c r="A79" i="1"/>
  <c r="A80" i="1"/>
  <c r="A81" i="1"/>
  <c r="A82" i="1"/>
  <c r="A83" i="1"/>
  <c r="A87" i="1"/>
  <c r="A86" i="1"/>
  <c r="A85" i="1"/>
  <c r="A84" i="1"/>
  <c r="A76" i="1"/>
  <c r="A75" i="1"/>
  <c r="A74" i="1"/>
  <c r="A73" i="1"/>
  <c r="A72" i="1"/>
  <c r="A71" i="1"/>
  <c r="A70" i="1"/>
  <c r="A69" i="1"/>
  <c r="A68" i="1"/>
  <c r="A67" i="1"/>
  <c r="A62" i="1"/>
  <c r="A63" i="1"/>
  <c r="A64" i="1"/>
  <c r="A66" i="1"/>
  <c r="A65" i="1"/>
  <c r="A37" i="1"/>
  <c r="A61" i="1"/>
  <c r="A60" i="1"/>
  <c r="A51" i="1"/>
  <c r="A52" i="1"/>
  <c r="A53" i="1"/>
  <c r="A54" i="1"/>
  <c r="A59" i="1"/>
  <c r="A58" i="1"/>
  <c r="A57" i="1"/>
  <c r="A56" i="1"/>
  <c r="A55" i="1"/>
  <c r="A50" i="1"/>
  <c r="A49" i="1"/>
  <c r="A48" i="1"/>
  <c r="A47" i="1"/>
  <c r="A46" i="1"/>
  <c r="A45" i="1"/>
  <c r="A44" i="1"/>
  <c r="A42" i="1"/>
  <c r="A43" i="1" s="1"/>
  <c r="A41" i="1"/>
  <c r="A40" i="1"/>
  <c r="A39" i="1"/>
  <c r="A38" i="1"/>
  <c r="A36" i="1"/>
  <c r="A35" i="1"/>
  <c r="A34" i="1"/>
  <c r="A33" i="1"/>
  <c r="A32" i="1"/>
  <c r="B5" i="2" l="1"/>
  <c r="F39" i="2" l="1" a="1"/>
  <c r="F39" i="2" s="1"/>
  <c r="H57" i="2" a="1"/>
  <c r="H57" i="2" s="1"/>
  <c r="D36" i="2" a="1"/>
  <c r="D36" i="2" s="1"/>
  <c r="I92" i="2" a="1"/>
  <c r="I92" i="2" s="1"/>
  <c r="G43" i="2" a="1"/>
  <c r="G43" i="2" s="1"/>
  <c r="E37" i="2" a="1"/>
  <c r="E37" i="2" s="1"/>
  <c r="B6" i="2"/>
  <c r="A5" i="2"/>
  <c r="A6" i="2" l="1"/>
  <c r="B7" i="2"/>
  <c r="B8" i="2" l="1"/>
  <c r="A7" i="2"/>
  <c r="B9" i="2" l="1"/>
  <c r="A8" i="2"/>
  <c r="B10" i="2" l="1"/>
  <c r="A9" i="2"/>
  <c r="A10" i="2" l="1"/>
  <c r="B11" i="2"/>
  <c r="B12" i="2" l="1"/>
  <c r="A11" i="2"/>
  <c r="B13" i="2" l="1"/>
  <c r="A12" i="2"/>
  <c r="B14" i="2" l="1"/>
  <c r="A13" i="2"/>
  <c r="B15" i="2" l="1"/>
  <c r="A14" i="2"/>
  <c r="B16" i="2" l="1"/>
  <c r="A15" i="2"/>
  <c r="B17" i="2" l="1"/>
  <c r="A16" i="2"/>
  <c r="B18" i="2" l="1"/>
  <c r="A17" i="2"/>
  <c r="B19" i="2" l="1"/>
  <c r="A18" i="2"/>
  <c r="B20" i="2" l="1"/>
  <c r="A19" i="2"/>
  <c r="B21" i="2" l="1"/>
  <c r="A20" i="2"/>
  <c r="B22" i="2" l="1"/>
  <c r="A21" i="2"/>
  <c r="B23" i="2" l="1"/>
  <c r="A22" i="2"/>
  <c r="B24" i="2" l="1"/>
  <c r="A23" i="2"/>
  <c r="B25" i="2" l="1"/>
  <c r="A24" i="2"/>
  <c r="B26" i="2" l="1"/>
  <c r="A25" i="2"/>
  <c r="B27" i="2" l="1"/>
  <c r="A26" i="2"/>
  <c r="B28" i="2" l="1"/>
  <c r="A27" i="2"/>
  <c r="B29" i="2" l="1"/>
  <c r="A28" i="2"/>
  <c r="B30" i="2" l="1"/>
  <c r="A29" i="2"/>
  <c r="B31" i="2" l="1"/>
  <c r="A30" i="2"/>
  <c r="B32" i="2" l="1"/>
  <c r="A31" i="2"/>
  <c r="B33" i="2" l="1"/>
  <c r="A32" i="2"/>
  <c r="B34" i="2" l="1"/>
  <c r="A33" i="2"/>
  <c r="B35" i="2" l="1"/>
  <c r="A34" i="2"/>
  <c r="B36" i="2" l="1"/>
  <c r="A35" i="2"/>
  <c r="B37" i="2" l="1"/>
  <c r="A36" i="2"/>
  <c r="B38" i="2" l="1"/>
  <c r="A37" i="2"/>
  <c r="B39" i="2" l="1"/>
  <c r="A38" i="2"/>
  <c r="B40" i="2" l="1"/>
  <c r="A39" i="2"/>
  <c r="B41" i="2" l="1"/>
  <c r="A40" i="2"/>
  <c r="B42" i="2" l="1"/>
  <c r="A41" i="2"/>
  <c r="B43" i="2" l="1"/>
  <c r="A42" i="2"/>
  <c r="B44" i="2" l="1"/>
  <c r="A43" i="2"/>
  <c r="B45" i="2" l="1"/>
  <c r="A44" i="2"/>
  <c r="B46" i="2" l="1"/>
  <c r="A45" i="2"/>
  <c r="B47" i="2" l="1"/>
  <c r="A46" i="2"/>
  <c r="B48" i="2" l="1"/>
  <c r="A47" i="2"/>
  <c r="B49" i="2" l="1"/>
  <c r="A48" i="2"/>
  <c r="B50" i="2" l="1"/>
  <c r="A49" i="2"/>
  <c r="B51" i="2" l="1"/>
  <c r="A50" i="2"/>
  <c r="B52" i="2" l="1"/>
  <c r="A51" i="2"/>
  <c r="A52" i="2" l="1"/>
  <c r="B53" i="2"/>
  <c r="B54" i="2" l="1"/>
  <c r="A53" i="2"/>
  <c r="A54" i="2" l="1"/>
  <c r="B55" i="2"/>
  <c r="A55" i="2" l="1"/>
  <c r="B56" i="2"/>
  <c r="A56" i="2" l="1"/>
  <c r="B57" i="2"/>
  <c r="A57" i="2" l="1"/>
  <c r="B58" i="2"/>
  <c r="A58" i="2" l="1"/>
  <c r="B59" i="2"/>
  <c r="B60" i="2" l="1"/>
  <c r="A59" i="2"/>
  <c r="B61" i="2" l="1"/>
  <c r="A60" i="2"/>
  <c r="A61" i="2" l="1"/>
  <c r="B62" i="2"/>
  <c r="B63" i="2" l="1"/>
  <c r="A62" i="2"/>
  <c r="A63" i="2" l="1"/>
  <c r="B64" i="2"/>
  <c r="B65" i="2" l="1"/>
  <c r="A64" i="2"/>
  <c r="A65" i="2" l="1"/>
  <c r="B66" i="2"/>
  <c r="A66" i="2" l="1"/>
  <c r="B67" i="2"/>
  <c r="A67" i="2" l="1"/>
  <c r="B68" i="2"/>
  <c r="B69" i="2" l="1"/>
  <c r="A68" i="2"/>
  <c r="B70" i="2" l="1"/>
  <c r="A69" i="2"/>
  <c r="A70" i="2" l="1"/>
  <c r="B71" i="2"/>
  <c r="B72" i="2" l="1"/>
  <c r="A71" i="2"/>
  <c r="A72" i="2" l="1"/>
  <c r="B73" i="2"/>
  <c r="A73" i="2" l="1"/>
  <c r="B74" i="2"/>
  <c r="A74" i="2" l="1"/>
  <c r="B75" i="2"/>
  <c r="B76" i="2" l="1"/>
  <c r="A75" i="2"/>
  <c r="A76" i="2" l="1"/>
  <c r="B77" i="2"/>
  <c r="A77" i="2" l="1"/>
  <c r="B78" i="2"/>
  <c r="A78" i="2" l="1"/>
  <c r="B79" i="2"/>
  <c r="B80" i="2" l="1"/>
  <c r="A79" i="2"/>
  <c r="A80" i="2" l="1"/>
  <c r="B81" i="2"/>
  <c r="A81" i="2" l="1"/>
  <c r="B82" i="2"/>
  <c r="A82" i="2" l="1"/>
  <c r="B83" i="2"/>
  <c r="A83" i="2" l="1"/>
  <c r="B84" i="2"/>
  <c r="B85" i="2" l="1"/>
  <c r="A84" i="2"/>
  <c r="B86" i="2" l="1"/>
  <c r="A85" i="2"/>
  <c r="A86" i="2" l="1"/>
  <c r="B87" i="2"/>
  <c r="B88" i="2" l="1"/>
  <c r="A87" i="2"/>
  <c r="A88" i="2" l="1"/>
  <c r="B89" i="2"/>
  <c r="B90" i="2" l="1"/>
  <c r="A89" i="2"/>
  <c r="A90" i="2" l="1"/>
  <c r="B91" i="2"/>
  <c r="B92" i="2" l="1"/>
  <c r="A91" i="2"/>
  <c r="B93" i="2" l="1"/>
  <c r="A92" i="2"/>
  <c r="B94" i="2" l="1"/>
  <c r="A93" i="2"/>
  <c r="A94" i="2" l="1"/>
  <c r="B95" i="2"/>
  <c r="B96" i="2" l="1"/>
  <c r="A95" i="2"/>
  <c r="A96" i="2" l="1"/>
  <c r="B97" i="2"/>
  <c r="B98" i="2" l="1"/>
  <c r="A97" i="2"/>
  <c r="A98" i="2" l="1"/>
  <c r="B99" i="2"/>
  <c r="B100" i="2" l="1"/>
  <c r="A99" i="2"/>
  <c r="B101" i="2" l="1"/>
  <c r="A100" i="2"/>
  <c r="B102" i="2" l="1"/>
  <c r="A101" i="2"/>
  <c r="B103" i="2" l="1"/>
  <c r="A102" i="2"/>
  <c r="B104" i="2" l="1"/>
  <c r="A103" i="2"/>
  <c r="B105" i="2" l="1"/>
  <c r="A104" i="2"/>
  <c r="B106" i="2" l="1"/>
  <c r="A105" i="2"/>
  <c r="B107" i="2" l="1"/>
  <c r="A106" i="2"/>
  <c r="B108" i="2" l="1"/>
  <c r="A107" i="2"/>
  <c r="B109" i="2" l="1"/>
  <c r="A108" i="2"/>
  <c r="B110" i="2" l="1"/>
  <c r="A109" i="2"/>
  <c r="B111" i="2" l="1"/>
  <c r="A110" i="2"/>
  <c r="B112" i="2" l="1"/>
  <c r="A111" i="2"/>
  <c r="B113" i="2" l="1"/>
  <c r="A112" i="2"/>
  <c r="B114" i="2" l="1"/>
  <c r="A113" i="2"/>
  <c r="B115" i="2" l="1"/>
  <c r="A114" i="2"/>
  <c r="B116" i="2" l="1"/>
  <c r="A115" i="2"/>
  <c r="B117" i="2" l="1"/>
  <c r="A116" i="2"/>
  <c r="B118" i="2" l="1"/>
  <c r="A117" i="2"/>
  <c r="B119" i="2" l="1"/>
  <c r="A118" i="2"/>
  <c r="B120" i="2" l="1"/>
  <c r="A119" i="2"/>
  <c r="B121" i="2" l="1"/>
  <c r="A120" i="2"/>
  <c r="B122" i="2" l="1"/>
  <c r="A121" i="2"/>
  <c r="B123" i="2" l="1"/>
  <c r="A122" i="2"/>
  <c r="B124" i="2" l="1"/>
  <c r="A123" i="2"/>
  <c r="B125" i="2" l="1"/>
  <c r="A124" i="2"/>
  <c r="B126" i="2" l="1"/>
  <c r="A125" i="2"/>
  <c r="B127" i="2" l="1"/>
  <c r="A126" i="2"/>
  <c r="B128" i="2" l="1"/>
  <c r="A127" i="2"/>
  <c r="B129" i="2" l="1"/>
  <c r="A128" i="2"/>
  <c r="B130" i="2" l="1"/>
  <c r="A129" i="2"/>
  <c r="A130" i="2" l="1"/>
  <c r="B131" i="2"/>
  <c r="B132" i="2" l="1"/>
  <c r="A131" i="2"/>
  <c r="A132" i="2" l="1"/>
  <c r="B133" i="2"/>
  <c r="A133" i="2" l="1"/>
  <c r="B134" i="2"/>
  <c r="A134" i="2" l="1"/>
  <c r="B135" i="2"/>
  <c r="B136" i="2" l="1"/>
  <c r="A135" i="2"/>
  <c r="B137" i="2" l="1"/>
  <c r="A136" i="2"/>
  <c r="A137" i="2" l="1"/>
  <c r="B138" i="2"/>
  <c r="B139" i="2" l="1"/>
  <c r="A138" i="2"/>
  <c r="A139" i="2" l="1"/>
  <c r="B140" i="2"/>
  <c r="A140" i="2" l="1"/>
  <c r="B141" i="2"/>
  <c r="A141" i="2" l="1"/>
  <c r="B142" i="2"/>
  <c r="B143" i="2" l="1"/>
  <c r="A142" i="2"/>
  <c r="A143" i="2" l="1"/>
  <c r="B144" i="2"/>
  <c r="A144" i="2" l="1"/>
  <c r="B145" i="2"/>
  <c r="A145" i="2" l="1"/>
  <c r="B146" i="2"/>
  <c r="A146" i="2" l="1"/>
  <c r="B147" i="2"/>
  <c r="A147" i="2" l="1"/>
  <c r="B148" i="2"/>
  <c r="B149" i="2" l="1"/>
  <c r="A148" i="2"/>
  <c r="A149" i="2" l="1"/>
  <c r="B150" i="2"/>
  <c r="A150" i="2" l="1"/>
  <c r="B151" i="2"/>
  <c r="A151" i="2" l="1"/>
  <c r="B152" i="2"/>
  <c r="B153" i="2" l="1"/>
  <c r="A152" i="2"/>
  <c r="B154" i="2" l="1"/>
  <c r="A153" i="2"/>
  <c r="A154" i="2" l="1"/>
  <c r="B155" i="2"/>
  <c r="B156" i="2" l="1"/>
  <c r="A155" i="2"/>
  <c r="A156" i="2" l="1"/>
  <c r="B157" i="2"/>
  <c r="A157" i="2" l="1"/>
  <c r="B158" i="2"/>
  <c r="A158" i="2" l="1"/>
  <c r="B159" i="2"/>
  <c r="B160" i="2" l="1"/>
  <c r="A159" i="2"/>
  <c r="B161" i="2" l="1"/>
  <c r="A160" i="2"/>
  <c r="A161" i="2" l="1"/>
  <c r="B162" i="2"/>
  <c r="B163" i="2" l="1"/>
  <c r="A162" i="2"/>
  <c r="A163" i="2" l="1"/>
  <c r="B164" i="2"/>
  <c r="B165" i="2" l="1"/>
  <c r="A164" i="2"/>
  <c r="A165" i="2" l="1"/>
  <c r="B166" i="2"/>
  <c r="A166" i="2" l="1"/>
  <c r="B167" i="2"/>
  <c r="A167" i="2" l="1"/>
  <c r="B168" i="2"/>
  <c r="B169" i="2" l="1"/>
  <c r="A168" i="2"/>
  <c r="A169" i="2" l="1"/>
  <c r="B170" i="2"/>
  <c r="A170" i="2" l="1"/>
  <c r="B171" i="2"/>
  <c r="A171" i="2" l="1"/>
  <c r="B172" i="2"/>
  <c r="A172" i="2" l="1"/>
  <c r="B173" i="2"/>
  <c r="B174" i="2" l="1"/>
  <c r="A173" i="2"/>
  <c r="B175" i="2" l="1"/>
  <c r="A174" i="2"/>
  <c r="A175" i="2" l="1"/>
  <c r="B176" i="2"/>
  <c r="B177" i="2" l="1"/>
  <c r="A176" i="2"/>
  <c r="B178" i="2" l="1"/>
  <c r="A177" i="2"/>
  <c r="A178" i="2" l="1"/>
  <c r="B179" i="2"/>
  <c r="B180" i="2" l="1"/>
  <c r="A179" i="2"/>
  <c r="A180" i="2" l="1"/>
  <c r="B181" i="2"/>
  <c r="A181" i="2" l="1"/>
  <c r="B182" i="2"/>
  <c r="A182" i="2" l="1"/>
  <c r="B183" i="2"/>
  <c r="B184" i="2" l="1"/>
  <c r="A183" i="2"/>
  <c r="A184" i="2" l="1"/>
  <c r="B185" i="2"/>
  <c r="A185" i="2" l="1"/>
  <c r="B186" i="2"/>
  <c r="A186" i="2" l="1"/>
  <c r="B187" i="2"/>
  <c r="A187" i="2" l="1"/>
  <c r="B188" i="2"/>
  <c r="A188" i="2" l="1"/>
  <c r="B189" i="2"/>
  <c r="B190" i="2" l="1"/>
  <c r="A189" i="2"/>
  <c r="A190" i="2" l="1"/>
  <c r="B191" i="2"/>
  <c r="A191" i="2" l="1"/>
  <c r="B192" i="2"/>
  <c r="A192" i="2" l="1"/>
  <c r="B193" i="2"/>
  <c r="A193" i="2" l="1"/>
  <c r="B194" i="2"/>
  <c r="B195" i="2" l="1"/>
  <c r="A194" i="2"/>
  <c r="A195" i="2" l="1"/>
  <c r="B196" i="2"/>
  <c r="A196" i="2" l="1"/>
  <c r="B197" i="2"/>
  <c r="B198" i="2" l="1"/>
  <c r="A197" i="2"/>
  <c r="B199" i="2" l="1"/>
  <c r="A198" i="2"/>
  <c r="A199" i="2" l="1"/>
  <c r="B200" i="2"/>
  <c r="B201" i="2" l="1"/>
  <c r="A200" i="2"/>
  <c r="B202" i="2" l="1"/>
  <c r="A201" i="2"/>
  <c r="A202" i="2" l="1"/>
  <c r="B203" i="2"/>
  <c r="B204" i="2" l="1"/>
  <c r="A203" i="2"/>
  <c r="A204" i="2" l="1"/>
  <c r="B205" i="2"/>
  <c r="A205" i="2" l="1"/>
  <c r="B206" i="2"/>
  <c r="A206" i="2" l="1"/>
  <c r="B207" i="2"/>
  <c r="A207" i="2" l="1"/>
  <c r="B208" i="2"/>
  <c r="A208" i="2" l="1"/>
  <c r="B209" i="2"/>
  <c r="A209" i="2" l="1"/>
  <c r="B210" i="2"/>
  <c r="B211" i="2" l="1"/>
  <c r="A210" i="2"/>
  <c r="B212" i="2" l="1"/>
  <c r="A211" i="2"/>
  <c r="B213" i="2" l="1"/>
  <c r="A212" i="2"/>
  <c r="B214" i="2" l="1"/>
  <c r="A213" i="2"/>
  <c r="B215" i="2" l="1"/>
  <c r="A214" i="2"/>
  <c r="B216" i="2" l="1"/>
  <c r="A215" i="2"/>
  <c r="B217" i="2" l="1"/>
  <c r="A216" i="2"/>
  <c r="B218" i="2" l="1"/>
  <c r="A217" i="2"/>
  <c r="A218" i="2" l="1"/>
  <c r="B219" i="2"/>
  <c r="A219" i="2" l="1"/>
  <c r="B220" i="2"/>
  <c r="A220" i="2" l="1"/>
  <c r="B221" i="2"/>
  <c r="B222" i="2" l="1"/>
  <c r="A221" i="2"/>
  <c r="A222" i="2" l="1"/>
  <c r="B223" i="2"/>
  <c r="A223" i="2" l="1"/>
  <c r="B224" i="2"/>
  <c r="A224" i="2" l="1"/>
  <c r="B225" i="2"/>
  <c r="A225" i="2" l="1"/>
  <c r="B226" i="2"/>
  <c r="B227" i="2" l="1"/>
  <c r="A226" i="2"/>
  <c r="B228" i="2" l="1"/>
  <c r="A227" i="2"/>
  <c r="A228" i="2" l="1"/>
  <c r="B229" i="2"/>
  <c r="B230" i="2" l="1"/>
  <c r="A229" i="2"/>
  <c r="A230" i="2" l="1"/>
  <c r="B231" i="2"/>
  <c r="A231" i="2" l="1"/>
  <c r="B232" i="2"/>
  <c r="A232" i="2" l="1"/>
  <c r="B233" i="2"/>
  <c r="A233" i="2" l="1"/>
  <c r="B234" i="2"/>
  <c r="B235" i="2" l="1"/>
  <c r="A234" i="2"/>
  <c r="B236" i="2" l="1"/>
  <c r="A235" i="2"/>
  <c r="A236" i="2" l="1"/>
  <c r="B237" i="2"/>
  <c r="B238" i="2" l="1"/>
  <c r="A237" i="2"/>
  <c r="A238" i="2" l="1"/>
  <c r="B239" i="2"/>
  <c r="A239" i="2" l="1"/>
  <c r="B240" i="2"/>
  <c r="A240" i="2" l="1"/>
  <c r="B241" i="2"/>
  <c r="B242" i="2" l="1"/>
  <c r="A241" i="2"/>
  <c r="B243" i="2" l="1"/>
  <c r="A242" i="2"/>
  <c r="A243" i="2" l="1"/>
  <c r="B244" i="2"/>
  <c r="B245" i="2" l="1"/>
  <c r="A244" i="2"/>
  <c r="A245" i="2" l="1"/>
  <c r="B246" i="2"/>
  <c r="A246" i="2" l="1"/>
  <c r="B247" i="2"/>
  <c r="A247" i="2" l="1"/>
  <c r="B248" i="2"/>
  <c r="B249" i="2" l="1"/>
  <c r="A248" i="2"/>
  <c r="A249" i="2" l="1"/>
  <c r="B250" i="2"/>
  <c r="A250" i="2" l="1"/>
  <c r="B251" i="2"/>
  <c r="A251" i="2" l="1"/>
  <c r="B252" i="2"/>
  <c r="A252" i="2" l="1"/>
  <c r="B253" i="2"/>
  <c r="B254" i="2" l="1"/>
  <c r="A253" i="2"/>
  <c r="B255" i="2" l="1"/>
  <c r="A254" i="2"/>
  <c r="A255" i="2" l="1"/>
  <c r="B256" i="2"/>
  <c r="B257" i="2" l="1"/>
  <c r="A256" i="2"/>
  <c r="A257" i="2" l="1"/>
  <c r="B258" i="2"/>
  <c r="A258" i="2" l="1"/>
  <c r="B259" i="2"/>
  <c r="A259" i="2" l="1"/>
  <c r="B260" i="2"/>
  <c r="B261" i="2" l="1"/>
  <c r="A260" i="2"/>
  <c r="A261" i="2" l="1"/>
  <c r="B262" i="2"/>
  <c r="A262" i="2" l="1"/>
  <c r="B263" i="2"/>
  <c r="A263" i="2" l="1"/>
  <c r="B264" i="2"/>
  <c r="B265" i="2" l="1"/>
  <c r="A264" i="2"/>
  <c r="A265" i="2" l="1"/>
  <c r="B266" i="2"/>
  <c r="A266" i="2" l="1"/>
  <c r="B267" i="2"/>
  <c r="A267" i="2" l="1"/>
  <c r="B268" i="2"/>
  <c r="A268" i="2" l="1"/>
  <c r="B269" i="2"/>
  <c r="B270" i="2" l="1"/>
  <c r="A269" i="2"/>
  <c r="B271" i="2" l="1"/>
  <c r="A270" i="2"/>
  <c r="A271" i="2" l="1"/>
  <c r="B272" i="2"/>
  <c r="B273" i="2" l="1"/>
  <c r="A272" i="2"/>
  <c r="A273" i="2" l="1"/>
  <c r="B274" i="2"/>
  <c r="B275" i="2" l="1"/>
  <c r="A274" i="2"/>
  <c r="B276" i="2" l="1"/>
  <c r="A275" i="2"/>
  <c r="B277" i="2" l="1"/>
  <c r="A276" i="2"/>
  <c r="B278" i="2" l="1"/>
  <c r="A277" i="2"/>
  <c r="B279" i="2" l="1"/>
  <c r="A278" i="2"/>
  <c r="B280" i="2" l="1"/>
  <c r="A279" i="2"/>
  <c r="B281" i="2" l="1"/>
  <c r="A280" i="2"/>
  <c r="B282" i="2" l="1"/>
  <c r="A281" i="2"/>
  <c r="B283" i="2" l="1"/>
  <c r="A282" i="2"/>
  <c r="B284" i="2" l="1"/>
  <c r="A283" i="2"/>
  <c r="B285" i="2" l="1"/>
  <c r="A284" i="2"/>
  <c r="B286" i="2" l="1"/>
  <c r="A285" i="2"/>
  <c r="B287" i="2" l="1"/>
  <c r="A286" i="2"/>
  <c r="B288" i="2" l="1"/>
  <c r="A287" i="2"/>
  <c r="B289" i="2" l="1"/>
  <c r="A288" i="2"/>
  <c r="B290" i="2" l="1"/>
  <c r="A289" i="2"/>
  <c r="B291" i="2" l="1"/>
  <c r="A290" i="2"/>
  <c r="B292" i="2" l="1"/>
  <c r="A291" i="2"/>
  <c r="B293" i="2" l="1"/>
  <c r="A292" i="2"/>
  <c r="B294" i="2" l="1"/>
  <c r="A293" i="2"/>
  <c r="B295" i="2" l="1"/>
  <c r="A294" i="2"/>
  <c r="B296" i="2" l="1"/>
  <c r="A295" i="2"/>
  <c r="B297" i="2" l="1"/>
  <c r="A296" i="2"/>
  <c r="B298" i="2" l="1"/>
  <c r="A297" i="2"/>
  <c r="B299" i="2" l="1"/>
  <c r="A298" i="2"/>
  <c r="B300" i="2" l="1"/>
  <c r="A299" i="2"/>
  <c r="B301" i="2" l="1"/>
  <c r="A300" i="2"/>
  <c r="B302" i="2" l="1"/>
  <c r="A301" i="2"/>
  <c r="B303" i="2" l="1"/>
  <c r="A302" i="2"/>
  <c r="B304" i="2" l="1"/>
  <c r="A303" i="2"/>
  <c r="B305" i="2" l="1"/>
  <c r="A304" i="2"/>
  <c r="B306" i="2" l="1"/>
  <c r="A305" i="2"/>
  <c r="B307" i="2" l="1"/>
  <c r="A306" i="2"/>
  <c r="B308" i="2" l="1"/>
  <c r="A307" i="2"/>
  <c r="B309" i="2" l="1"/>
  <c r="A308" i="2"/>
  <c r="B310" i="2" l="1"/>
  <c r="A309" i="2"/>
  <c r="B311" i="2" l="1"/>
  <c r="A310" i="2"/>
  <c r="B312" i="2" l="1"/>
  <c r="A311" i="2"/>
  <c r="B313" i="2" l="1"/>
  <c r="A312" i="2"/>
  <c r="B314" i="2" l="1"/>
  <c r="A313" i="2"/>
  <c r="B315" i="2" l="1"/>
  <c r="A314" i="2"/>
  <c r="B316" i="2" l="1"/>
  <c r="A315" i="2"/>
  <c r="A316" i="2" l="1"/>
  <c r="B317" i="2"/>
  <c r="B318" i="2" l="1"/>
  <c r="A317" i="2"/>
  <c r="A318" i="2" l="1"/>
  <c r="B319" i="2"/>
  <c r="A319" i="2" l="1"/>
  <c r="B320" i="2"/>
  <c r="A320" i="2" l="1"/>
  <c r="B321" i="2"/>
  <c r="B322" i="2" l="1"/>
  <c r="A321" i="2"/>
  <c r="A322" i="2" l="1"/>
  <c r="B323" i="2"/>
  <c r="A323" i="2" l="1"/>
  <c r="B324" i="2"/>
  <c r="A324" i="2" l="1"/>
  <c r="B325" i="2"/>
  <c r="B326" i="2" l="1"/>
  <c r="A325" i="2"/>
  <c r="B327" i="2" l="1"/>
  <c r="A326" i="2"/>
  <c r="B328" i="2" l="1"/>
  <c r="A327" i="2"/>
  <c r="B329" i="2" l="1"/>
  <c r="A328" i="2"/>
  <c r="B330" i="2" l="1"/>
  <c r="A329" i="2"/>
  <c r="B331" i="2" l="1"/>
  <c r="A330" i="2"/>
  <c r="B332" i="2" l="1"/>
  <c r="A331" i="2"/>
  <c r="B333" i="2" l="1"/>
  <c r="A332" i="2"/>
  <c r="B334" i="2" l="1"/>
  <c r="A333" i="2"/>
  <c r="B335" i="2" l="1"/>
  <c r="A334" i="2"/>
  <c r="B336" i="2" l="1"/>
  <c r="A335" i="2"/>
  <c r="B337" i="2" l="1"/>
  <c r="A336" i="2"/>
  <c r="B338" i="2" l="1"/>
  <c r="A337" i="2"/>
  <c r="B339" i="2" l="1"/>
  <c r="A338" i="2"/>
  <c r="B340" i="2" l="1"/>
  <c r="A339" i="2"/>
  <c r="B341" i="2" l="1"/>
  <c r="A340" i="2"/>
  <c r="B342" i="2" l="1"/>
  <c r="A341" i="2"/>
  <c r="B343" i="2" l="1"/>
  <c r="A342" i="2"/>
  <c r="A343" i="2" l="1"/>
  <c r="B344" i="2"/>
  <c r="B345" i="2" l="1"/>
  <c r="A344" i="2"/>
  <c r="B346" i="2" l="1"/>
  <c r="A345" i="2"/>
  <c r="B347" i="2" l="1"/>
  <c r="A346" i="2"/>
  <c r="B348" i="2" l="1"/>
  <c r="A347" i="2"/>
  <c r="B349" i="2" l="1"/>
  <c r="A348" i="2"/>
  <c r="B350" i="2" l="1"/>
  <c r="A349" i="2"/>
  <c r="B351" i="2" l="1"/>
  <c r="A350" i="2"/>
  <c r="B352" i="2" l="1"/>
  <c r="A351" i="2"/>
  <c r="B353" i="2" l="1"/>
  <c r="A352" i="2"/>
  <c r="B354" i="2" l="1"/>
  <c r="A353" i="2"/>
  <c r="B355" i="2" l="1"/>
  <c r="A354" i="2"/>
  <c r="B356" i="2" l="1"/>
  <c r="A355" i="2"/>
  <c r="B357" i="2" l="1"/>
  <c r="A356" i="2"/>
  <c r="B358" i="2" l="1"/>
  <c r="A357" i="2"/>
  <c r="B359" i="2" l="1"/>
  <c r="A358" i="2"/>
  <c r="B360" i="2" l="1"/>
  <c r="A359" i="2"/>
  <c r="B361" i="2" l="1"/>
  <c r="A360" i="2"/>
  <c r="B362" i="2" l="1"/>
  <c r="A361" i="2"/>
  <c r="B363" i="2" l="1"/>
  <c r="A362" i="2"/>
  <c r="B364" i="2" l="1"/>
  <c r="A363" i="2"/>
  <c r="B365" i="2" l="1"/>
  <c r="A364" i="2"/>
  <c r="B366" i="2" l="1"/>
  <c r="A365" i="2"/>
  <c r="B367" i="2" l="1"/>
  <c r="A366" i="2"/>
  <c r="B368" i="2" l="1"/>
  <c r="A367" i="2"/>
  <c r="B369" i="2" l="1"/>
  <c r="A368" i="2"/>
  <c r="A369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<sst xmlns="http://schemas.openxmlformats.org/spreadsheetml/2006/main" count="162" uniqueCount="82">
  <si>
    <t>Plan</t>
  </si>
  <si>
    <t>Einstellungen</t>
  </si>
  <si>
    <t>Wiederholung</t>
  </si>
  <si>
    <t>Tag</t>
  </si>
  <si>
    <t>1. Wdh.</t>
  </si>
  <si>
    <t>2. Wdh.</t>
  </si>
  <si>
    <t>3. Wdh.</t>
  </si>
  <si>
    <t>4. Wdh.</t>
  </si>
  <si>
    <t>5. Wdh.</t>
  </si>
  <si>
    <t>6. Wdh.</t>
  </si>
  <si>
    <t>Montag</t>
  </si>
  <si>
    <t>Dienstag</t>
  </si>
  <si>
    <t>Mittwoch</t>
  </si>
  <si>
    <t>Donnerstag</t>
  </si>
  <si>
    <t>Freitag</t>
  </si>
  <si>
    <t>7. Wdh.</t>
  </si>
  <si>
    <t>Beginn</t>
  </si>
  <si>
    <t>Samstag</t>
  </si>
  <si>
    <t>Sonntag</t>
  </si>
  <si>
    <t>Wochentag</t>
  </si>
  <si>
    <t>Datum</t>
  </si>
  <si>
    <t>Aufgabe</t>
  </si>
  <si>
    <t>Organisatorisches</t>
  </si>
  <si>
    <t>Eigene Wiederholungstermine</t>
  </si>
  <si>
    <t>Automatische Wiederholungstermine</t>
  </si>
  <si>
    <t xml:space="preserve">1. Wdh. </t>
  </si>
  <si>
    <t xml:space="preserve">2. Wdh. </t>
  </si>
  <si>
    <t xml:space="preserve">3. Wdh. </t>
  </si>
  <si>
    <t xml:space="preserve">4. Wdh. </t>
  </si>
  <si>
    <t xml:space="preserve">5. Wdh. </t>
  </si>
  <si>
    <t xml:space="preserve">6. Wdh. </t>
  </si>
  <si>
    <t xml:space="preserve">7. Wdh. </t>
  </si>
  <si>
    <t>1. Wdh. am</t>
  </si>
  <si>
    <t>2. Wdh. am</t>
  </si>
  <si>
    <t>3. Wdh. am</t>
  </si>
  <si>
    <t>4. Wdh. am</t>
  </si>
  <si>
    <t>5. Wdh. am</t>
  </si>
  <si>
    <t>6. Wdh. am</t>
  </si>
  <si>
    <t>7. Wdh. am</t>
  </si>
  <si>
    <t>Text</t>
  </si>
  <si>
    <t>Test</t>
  </si>
  <si>
    <t>Feiertage und Urlaub</t>
  </si>
  <si>
    <t>Gültigkeit</t>
  </si>
  <si>
    <t>x</t>
  </si>
  <si>
    <t>Feiertag, Urlaub</t>
  </si>
  <si>
    <t>Beschreibung</t>
  </si>
  <si>
    <t>Neujahr</t>
  </si>
  <si>
    <t>hl. 3 Könige</t>
  </si>
  <si>
    <t>Rosenmontag</t>
  </si>
  <si>
    <t>Karfreitag</t>
  </si>
  <si>
    <t>Ostersamstag</t>
  </si>
  <si>
    <t>Ostersonntag</t>
  </si>
  <si>
    <t>Ostermontag</t>
  </si>
  <si>
    <t>Maifeiertag</t>
  </si>
  <si>
    <t>Christi Himmelfahrt</t>
  </si>
  <si>
    <t>Pfingstsamstag</t>
  </si>
  <si>
    <t>Pfingstsonntag</t>
  </si>
  <si>
    <t>Pfingstmontag</t>
  </si>
  <si>
    <t>Fronleichnam</t>
  </si>
  <si>
    <t>Nationalfeiertag</t>
  </si>
  <si>
    <t>Erntedankfest</t>
  </si>
  <si>
    <t>Reformationstag</t>
  </si>
  <si>
    <t>Allerheiligen</t>
  </si>
  <si>
    <t>Volkstrauertag</t>
  </si>
  <si>
    <t>Buß- und Bettag</t>
  </si>
  <si>
    <t>Totensonntag/Ewigkeitssontag</t>
  </si>
  <si>
    <t>1. Advent</t>
  </si>
  <si>
    <t>2. Advent</t>
  </si>
  <si>
    <t>3. Advent</t>
  </si>
  <si>
    <t>4. Advent</t>
  </si>
  <si>
    <t>hl. Abend</t>
  </si>
  <si>
    <t>1. Weihnachtstag</t>
  </si>
  <si>
    <t>2. Weihnachtstag</t>
  </si>
  <si>
    <t>Silvester</t>
  </si>
  <si>
    <t>Vorbereitet sind einige Feiertage für einen Zeitraum von zwei Jahren.</t>
  </si>
  <si>
    <t>Weitere Feiertage und Urlaub können unterhalb der Feiertage eingegeben werden.</t>
  </si>
  <si>
    <t>Nach wie vielen Tagen soll wiederholt werden?</t>
  </si>
  <si>
    <t>An welchem Tag soll der Plan starten?</t>
  </si>
  <si>
    <t>Wenn Feiertage und Urlaub im Plan hervorgehoben werden sollen, ein "x" in die Spalte "Gültigkeit" eintragen.</t>
  </si>
  <si>
    <t>Wiederholungstermin wird nicht im Plan angezeigt</t>
  </si>
  <si>
    <t>Die automatischen Wiederholungstermine können durch eigene Wiederholungstermine (Spalten R bis X) überschrieben werden.</t>
  </si>
  <si>
    <t>Damit werden die automatischen Wiederholungstermine im Plan (Spalten K bis Q) berechnet.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</si>
</sst>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\,\ dd/mm/yyyy"/>
    <numFmt numFmtId="165" formatCode="[$-F800]dddd\,\ mmmm\ dd\,\ yyyy"/>
  </numFmts>
  <fonts count="6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C00000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9">
    <xf numFmtId="0" fontId="0" fillId="0" borderId="0" xfId="0"/>
    <xf numFmtId="14" fontId="0" fillId="0" borderId="0" xfId="0" applyNumberFormat="1"/>
    <xf numFmtId="0" fontId="3" fillId="0" borderId="0" xfId="0" applyFont="1"/>
    <xf numFmtId="0" fontId="4" fillId="3" borderId="0" xfId="0" applyFont="1" applyFill="1"/>
    <xf numFmtId="0" fontId="0" fillId="3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14" fontId="0" fillId="0" borderId="5" xfId="0" applyNumberFormat="1" applyBorder="1"/>
    <xf numFmtId="0" fontId="0" fillId="0" borderId="4" xfId="0" applyNumberFormat="1" applyBorder="1"/>
    <xf numFmtId="0" fontId="1" fillId="0" borderId="0" xfId="1"/>
    <xf numFmtId="164" fontId="0" fillId="0" borderId="1" xfId="0" applyNumberFormat="1" applyBorder="1"/>
    <xf numFmtId="164" fontId="0" fillId="0" borderId="2" xfId="0" applyNumberFormat="1" applyBorder="1"/>
    <xf numFmtId="164" fontId="0" fillId="0" borderId="3" xfId="0" applyNumberFormat="1" applyBorder="1"/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/>
    <xf numFmtId="0" fontId="0" fillId="4" borderId="0" xfId="0" applyFill="1"/>
    <xf numFmtId="0" fontId="0" fillId="0" borderId="10" xfId="0" applyNumberFormat="1" applyBorder="1"/>
    <xf numFmtId="14" fontId="0" fillId="0" borderId="11" xfId="0" applyNumberFormat="1" applyBorder="1"/>
    <xf numFmtId="0" fontId="4" fillId="3" borderId="12" xfId="0" applyFont="1" applyFill="1" applyBorder="1"/>
    <xf numFmtId="0" fontId="2" fillId="2" borderId="6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0" fillId="0" borderId="4" xfId="0" applyFont="1" applyBorder="1"/>
    <xf numFmtId="14" fontId="0" fillId="0" borderId="5" xfId="0" applyNumberFormat="1" applyFont="1" applyBorder="1"/>
  </cellXfs>
  <cellStyles count="2">
    <cellStyle name="Standard" xfId="0" builtinId="0"/>
    <cellStyle name="Überschrift" xfId="1" builtinId="15"/>
  </cellStyles>
  <dxfs count="79">
    <dxf>
      <font>
        <b/>
        <i val="0"/>
        <color theme="0"/>
      </font>
      <fill>
        <patternFill>
          <bgColor rgb="FF7030A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5"/>
        </patternFill>
      </fill>
    </dxf>
    <dxf>
      <font>
        <b/>
        <i val="0"/>
      </font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5"/>
        </patternFill>
      </fill>
    </dxf>
    <dxf>
      <numFmt numFmtId="164" formatCode="ddd\,\ dd/mm/yyyy"/>
      <border diagonalUp="0" diagonalDown="0">
        <left style="thin">
          <color auto="1"/>
        </left>
        <right style="thin">
          <color auto="1"/>
        </right>
        <top/>
        <bottom/>
      </border>
    </dxf>
    <dxf>
      <numFmt numFmtId="164" formatCode="ddd\,\ dd/mm/yyyy"/>
      <border diagonalUp="0" diagonalDown="0">
        <left style="thin">
          <color auto="1"/>
        </left>
        <right style="thin">
          <color auto="1"/>
        </right>
        <top/>
        <bottom/>
      </border>
    </dxf>
    <dxf>
      <font>
        <b/>
        <i val="0"/>
      </font>
      <border>
        <top style="thin">
          <color auto="1"/>
        </top>
        <vertical/>
        <horizontal/>
      </border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5"/>
        </patternFill>
      </fill>
    </dxf>
    <dxf>
      <numFmt numFmtId="164" formatCode="ddd\,\ dd/mm/yyyy"/>
      <border diagonalUp="0" diagonalDown="0">
        <left style="thin">
          <color auto="1"/>
        </left>
        <right style="thin">
          <color auto="1"/>
        </right>
        <top/>
        <bottom/>
      </border>
    </dxf>
    <dxf>
      <numFmt numFmtId="164" formatCode="ddd\,\ dd/mm/yyyy"/>
      <border diagonalUp="0" diagonalDown="0">
        <left style="thin">
          <color auto="1"/>
        </left>
        <right style="thin">
          <color auto="1"/>
        </right>
        <top/>
        <bottom/>
      </border>
    </dxf>
    <dxf>
      <numFmt numFmtId="164" formatCode="ddd\,\ dd/mm/yyyy"/>
      <border diagonalUp="0" diagonalDown="0">
        <left style="thin">
          <color auto="1"/>
        </left>
        <right style="thin">
          <color auto="1"/>
        </right>
        <top/>
        <bottom/>
      </border>
    </dxf>
    <dxf>
      <numFmt numFmtId="164" formatCode="ddd\,\ dd/mm/yyyy"/>
      <border diagonalUp="0" diagonalDown="0">
        <left style="thin">
          <color auto="1"/>
        </left>
        <right style="thin">
          <color auto="1"/>
        </right>
        <top/>
        <bottom/>
      </border>
    </dxf>
    <dxf>
      <numFmt numFmtId="164" formatCode="ddd\,\ dd/mm/yyyy"/>
      <border diagonalUp="0" diagonalDown="0">
        <left style="thin">
          <color auto="1"/>
        </left>
        <right style="thin">
          <color auto="1"/>
        </right>
        <top/>
        <bottom/>
      </border>
    </dxf>
    <dxf>
      <numFmt numFmtId="164" formatCode="ddd\,\ dd/mm/yyyy"/>
      <border diagonalUp="0" diagonalDown="0">
        <left style="thin">
          <color auto="1"/>
        </left>
        <right style="thin">
          <color auto="1"/>
        </right>
        <top/>
        <bottom/>
      </border>
    </dxf>
    <dxf>
      <numFmt numFmtId="164" formatCode="ddd\,\ dd/mm/yyyy"/>
      <border diagonalUp="0" diagonalDown="0">
        <left style="thin">
          <color auto="1"/>
        </left>
        <right style="thin">
          <color auto="1"/>
        </right>
        <top/>
        <bottom/>
      </border>
    </dxf>
    <dxf>
      <numFmt numFmtId="164" formatCode="ddd\,\ dd/mm/yyyy"/>
      <border diagonalUp="0" diagonalDown="0">
        <left style="thin">
          <color auto="1"/>
        </left>
        <right style="thin">
          <color auto="1"/>
        </right>
        <top/>
        <bottom/>
      </border>
    </dxf>
    <dxf>
      <numFmt numFmtId="164" formatCode="ddd\,\ dd/mm/yyyy"/>
      <border diagonalUp="0" diagonalDown="0">
        <left style="thin">
          <color auto="1"/>
        </left>
        <right style="thin">
          <color auto="1"/>
        </right>
        <top/>
        <bottom/>
      </border>
    </dxf>
    <dxf>
      <numFmt numFmtId="164" formatCode="ddd\,\ dd/mm/yyyy"/>
      <border diagonalUp="0" diagonalDown="0">
        <left style="thin">
          <color auto="1"/>
        </left>
        <right style="thin">
          <color auto="1"/>
        </right>
        <top/>
        <bottom/>
      </border>
    </dxf>
    <dxf>
      <numFmt numFmtId="164" formatCode="ddd\,\ dd/mm/yyyy"/>
      <border diagonalUp="0" diagonalDown="0">
        <left style="thin">
          <color auto="1"/>
        </left>
        <right style="thin">
          <color auto="1"/>
        </right>
        <top/>
        <bottom/>
      </border>
    </dxf>
    <dxf>
      <numFmt numFmtId="164" formatCode="ddd\,\ dd/mm/yyyy"/>
      <border diagonalUp="0" diagonalDown="0">
        <left style="thin">
          <color auto="1"/>
        </left>
        <right style="thin">
          <color auto="1"/>
        </right>
        <top/>
        <bottom/>
      </border>
    </dxf>
    <dxf>
      <numFmt numFmtId="164" formatCode="ddd\,\ dd/mm/yyyy"/>
      <border diagonalUp="0" diagonalDown="0">
        <left style="thin">
          <color auto="1"/>
        </left>
        <right style="thin">
          <color auto="1"/>
        </right>
        <top/>
        <bottom/>
      </border>
    </dxf>
    <dxf>
      <numFmt numFmtId="164" formatCode="ddd\,\ dd/mm/yyyy"/>
      <border diagonalUp="0" diagonalDown="0">
        <left style="thin">
          <color auto="1"/>
        </left>
        <right style="thin">
          <color auto="1"/>
        </right>
        <top/>
        <bottom/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numFmt numFmtId="19" formatCode="dd/mm/yyyy"/>
      <border diagonalUp="0" diagonalDown="0">
        <left/>
        <right style="thin">
          <color auto="1"/>
        </right>
        <top/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/>
        <bottom/>
        <vertical/>
        <horizontal/>
      </border>
    </dxf>
    <dxf>
      <numFmt numFmtId="19" formatCode="dd/mm/yyyy"/>
    </dxf>
    <dxf>
      <numFmt numFmtId="165" formatCode="[$-F800]dddd\,\ mmmm\ dd\,\ 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251EED8-B3BF-4B14-B491-CDA4E4C4DA79}" name="tab_wiederholung" displayName="tab_wiederholung" ref="A13:H20" totalsRowShown="0">
  <autoFilter ref="A13:H20" xr:uid="{D29B7BE8-E412-49BD-87D7-D2FF87B8DFE2}"/>
  <tableColumns count="8">
    <tableColumn id="1" xr3:uid="{D01A3F47-2412-4846-A4CA-ADEE2C584D73}" name="Tag"/>
    <tableColumn id="2" xr3:uid="{EDACD3A4-5B1C-4E18-A0CA-FC5C9279029B}" name="1. Wdh." dataDxfId="78"/>
    <tableColumn id="3" xr3:uid="{5C48EFD2-E7D9-49AE-A0FC-66DC7E2C9D1D}" name="2. Wdh." dataDxfId="77"/>
    <tableColumn id="4" xr3:uid="{A3AD8253-D4A3-41C8-8BD5-732D66B7E01D}" name="3. Wdh." dataDxfId="76"/>
    <tableColumn id="5" xr3:uid="{14B853F1-85A0-4554-BC32-730459F60181}" name="4. Wdh." dataDxfId="75"/>
    <tableColumn id="6" xr3:uid="{C7382FD7-B517-425F-A3DA-40CE3B511E20}" name="5. Wdh." dataDxfId="74"/>
    <tableColumn id="7" xr3:uid="{96070068-E7B3-4D77-9F19-89D974D03E86}" name="6. Wdh." dataDxfId="73"/>
    <tableColumn id="8" xr3:uid="{E62C34B1-B9C3-4B97-AF8A-D49D4B1EE088}" name="7. Wdh." dataDxfId="7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1F2DDA8-57A8-4293-9520-EE27827892BA}" name="tab_feiertage" displayName="tab_feiertage" ref="A31:C87" totalsRowShown="0">
  <autoFilter ref="A31:C87" xr:uid="{56CF454F-82AF-4336-A6E4-EEA56C03E661}"/>
  <tableColumns count="3">
    <tableColumn id="1" xr3:uid="{918A7BBE-BB78-46B4-B059-DDB36343802D}" name="Datum" dataDxfId="71">
      <calculatedColumnFormula>DATE(YEAR(A7),1,1)</calculatedColumnFormula>
    </tableColumn>
    <tableColumn id="3" xr3:uid="{D1788B33-BABE-454E-9594-9C5ED2E63BEE}" name="Beschreibung" dataDxfId="70"/>
    <tableColumn id="2" xr3:uid="{4E18E346-03FD-408E-B839-03E01D253173}" name="Gültigkeit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DA8E142-C2BF-4210-8F2C-0899F95A5A0A}" name="tab_plan" displayName="tab_plan" ref="A4:Z369" totalsRowShown="0">
  <autoFilter ref="A4:Z369" xr:uid="{42ABB08D-88C8-483D-BAFD-502CDC548EB8}"/>
  <tableColumns count="26">
    <tableColumn id="1" xr3:uid="{E73406D9-7D15-4970-9DD6-686A64367DEE}" name="Wochentag" dataDxfId="69">
      <calculatedColumnFormula>TEXT(tab_plan[[#This Row],[Datum]],"TTTT")</calculatedColumnFormula>
    </tableColumn>
    <tableColumn id="2" xr3:uid="{07DA0112-AB08-4B2E-89F6-42FFA2C40ECB}" name="Datum" dataDxfId="68">
      <calculatedColumnFormula>B4+1</calculatedColumnFormula>
    </tableColumn>
    <tableColumn id="3" xr3:uid="{56CF6FD4-4A5E-4566-8969-AED936EC93A3}" name="Aufgabe" dataDxfId="67"/>
    <tableColumn id="4" xr3:uid="{43F33B02-E855-40CD-BC06-6C38CE21BB78}" name="1. Wdh." dataDxfId="66">
      <calculatedColumnFormula array="1">IFERROR(INDEX(tab_plan[Text],SMALL(IF(tab_plan[1. Wdh. am]=tab_plan[[#This Row],[Datum]],ROW(tab_plan[1. Wdh. am])-4),1)),"")</calculatedColumnFormula>
    </tableColumn>
    <tableColumn id="5" xr3:uid="{29ABBFB2-A327-4A0B-B281-A8453E11544F}" name="2. Wdh." dataDxfId="65">
      <calculatedColumnFormula array="1">IFERROR(INDEX(tab_plan[Text],SMALL(IF(tab_plan[2. Wdh. am]=tab_plan[[#This Row],[Datum]],ROW(tab_plan[2. Wdh. am])-4),1)),"")</calculatedColumnFormula>
    </tableColumn>
    <tableColumn id="6" xr3:uid="{0DCC71EA-0F90-4728-8036-ECE2F1DA9E79}" name="3. Wdh." dataDxfId="64">
      <calculatedColumnFormula array="1">IFERROR(INDEX(tab_plan[Text],SMALL(IF(tab_plan[3. Wdh. am]=tab_plan[[#This Row],[Datum]],ROW(tab_plan[3. Wdh. am])-4),1)),"")</calculatedColumnFormula>
    </tableColumn>
    <tableColumn id="7" xr3:uid="{218C007B-4FFB-4BF1-89AF-F1604E6F7FB3}" name="4. Wdh." dataDxfId="63">
      <calculatedColumnFormula array="1">IFERROR(INDEX(tab_plan[Text],SMALL(IF(tab_plan[4. Wdh. am]=tab_plan[[#This Row],[Datum]],ROW(tab_plan[4. Wdh. am])-4),1)),"")</calculatedColumnFormula>
    </tableColumn>
    <tableColumn id="8" xr3:uid="{4F0D75C7-D8B4-4925-9A82-ED76FB764BD2}" name="5. Wdh." dataDxfId="62">
      <calculatedColumnFormula array="1">IFERROR(INDEX(tab_plan[Text],SMALL(IF(tab_plan[5. Wdh. am]=tab_plan[[#This Row],[Datum]],ROW(tab_plan[5. Wdh. am])-4),1)),"")</calculatedColumnFormula>
    </tableColumn>
    <tableColumn id="9" xr3:uid="{E1BD8D0B-44CC-407C-B5F8-BBF6D6528199}" name="6. Wdh." dataDxfId="61">
      <calculatedColumnFormula array="1">IFERROR(INDEX(tab_plan[Text],SMALL(IF(tab_plan[6. Wdh. am]=tab_plan[[#This Row],[Datum]],ROW(tab_plan[6. Wdh. am])-4),1)),"")</calculatedColumnFormula>
    </tableColumn>
    <tableColumn id="10" xr3:uid="{051765FB-85BA-4170-AC96-F1DA9AC30488}" name="7. Wdh." dataDxfId="60">
      <calculatedColumnFormula array="1">IFERROR(INDEX(tab_plan[Text],SMALL(IF(tab_plan[7. Wdh. am]=tab_plan[[#This Row],[Datum]],ROW(tab_plan[7. Wdh. am])-4),1)),"")</calculatedColumnFormula>
    </tableColumn>
    <tableColumn id="18" xr3:uid="{E01E8A81-A635-47F1-B315-F872864BDED1}" name="1. Wdh. am" dataDxfId="59">
      <calculatedColumnFormula>IF(tab_plan[[#This Row],[1. Wdh. ]]&lt;&gt;"",tab_plan[[#This Row],[1. Wdh. ]],IFERROR(tab_plan[[#This Row],[Datum]]+VLOOKUP(tab_plan[[#This Row],[Wochentag]],tab_wiederholung[],2,0),""))</calculatedColumnFormula>
    </tableColumn>
    <tableColumn id="19" xr3:uid="{E2A4A102-46BC-4B9E-BC59-FF8493A1812D}" name="2. Wdh. am" dataDxfId="58">
      <calculatedColumnFormula>IF(tab_plan[[#This Row],[2. Wdh. ]]&lt;&gt;"",tab_plan[[#This Row],[2. Wdh. ]],IFERROR(tab_plan[[#This Row],[Datum]]+VLOOKUP(tab_plan[[#This Row],[Wochentag]],tab_wiederholung[],3,0),""))</calculatedColumnFormula>
    </tableColumn>
    <tableColumn id="20" xr3:uid="{3281EDEC-EBE4-4FB8-80CA-D8012E34E585}" name="3. Wdh. am" dataDxfId="57">
      <calculatedColumnFormula>IF(tab_plan[[#This Row],[3. Wdh. ]]&lt;&gt;"",tab_plan[[#This Row],[3. Wdh. ]],IFERROR(tab_plan[[#This Row],[Datum]]+VLOOKUP(tab_plan[[#This Row],[Wochentag]],tab_wiederholung[],4,0),""))</calculatedColumnFormula>
    </tableColumn>
    <tableColumn id="21" xr3:uid="{D8D34CC8-A4DD-486B-81EA-9B95C576F5FC}" name="4. Wdh. am" dataDxfId="56">
      <calculatedColumnFormula>IF(tab_plan[[#This Row],[4. Wdh. ]]&lt;&gt;"",tab_plan[[#This Row],[4. Wdh. ]],IFERROR(tab_plan[[#This Row],[Datum]]+VLOOKUP(tab_plan[[#This Row],[Wochentag]],tab_wiederholung[],5,0),""))</calculatedColumnFormula>
    </tableColumn>
    <tableColumn id="22" xr3:uid="{B9FDC2CE-D41A-4902-96F1-D1A167A4C585}" name="5. Wdh. am" dataDxfId="55">
      <calculatedColumnFormula>IF(tab_plan[[#This Row],[5. Wdh. ]]&lt;&gt;"",tab_plan[[#This Row],[5. Wdh. ]],IFERROR(tab_plan[[#This Row],[Datum]]+VLOOKUP(tab_plan[[#This Row],[Wochentag]],tab_wiederholung[],6,0),""))</calculatedColumnFormula>
    </tableColumn>
    <tableColumn id="23" xr3:uid="{ADDB170A-AD18-4E52-B6A2-7FCF291053A3}" name="6. Wdh. am" dataDxfId="54">
      <calculatedColumnFormula>IF(tab_plan[[#This Row],[6. Wdh. ]]&lt;&gt;"",tab_plan[[#This Row],[6. Wdh. ]],IFERROR(tab_plan[[#This Row],[Datum]]+VLOOKUP(tab_plan[[#This Row],[Wochentag]],tab_wiederholung[],7,0),""))</calculatedColumnFormula>
    </tableColumn>
    <tableColumn id="24" xr3:uid="{D810035E-A1AC-46EB-B9AE-110B51BFCAE1}" name="7. Wdh. am" dataDxfId="53">
      <calculatedColumnFormula>IF(tab_plan[[#This Row],[7. Wdh. ]]&lt;&gt;"",tab_plan[[#This Row],[7. Wdh. ]],IFERROR(tab_plan[[#This Row],[Datum]]+VLOOKUP(tab_plan[[#This Row],[Wochentag]],tab_wiederholung[],8,0),""))</calculatedColumnFormula>
    </tableColumn>
    <tableColumn id="27" xr3:uid="{13CCF755-95F4-4BCC-985B-A21CBB19CE70}" name="1. Wdh. " dataDxfId="52"/>
    <tableColumn id="28" xr3:uid="{B665B06B-92B4-45C1-980C-9FA81E36E43E}" name="2. Wdh. " dataDxfId="51"/>
    <tableColumn id="29" xr3:uid="{3EF1FB75-077B-4A30-8E8E-B0AB1D4536F5}" name="3. Wdh. " dataDxfId="50"/>
    <tableColumn id="30" xr3:uid="{1F814D05-D9A9-4A2A-B7B4-CDEED3517976}" name="4. Wdh. " dataDxfId="49"/>
    <tableColumn id="31" xr3:uid="{39673043-D311-4DFE-BE5E-D932FA5F66C1}" name="5. Wdh. " dataDxfId="48"/>
    <tableColumn id="32" xr3:uid="{D6BA71CB-B106-45D2-BDB3-8438C95683FB}" name="6. Wdh. " dataDxfId="47"/>
    <tableColumn id="33" xr3:uid="{5612ECBB-626B-4C79-84B3-40DB14642D6B}" name="7. Wdh. " dataDxfId="46"/>
    <tableColumn id="35" xr3:uid="{99B52207-ED62-4434-AB5F-DBF1019D4F62}" name="Text" dataDxfId="34">
      <calculatedColumnFormula>IF(tab_plan[[#This Row],[Aufgabe]]&lt;&gt;"",tab_plan[[#This Row],[Aufgabe]]&amp;" ("&amp;TEXT(tab_plan[[#This Row],[Datum]],"T.M.")&amp;")","")</calculatedColumnFormula>
    </tableColumn>
    <tableColumn id="36" xr3:uid="{A31BD79E-7605-4901-B33F-6BF905D90F40}" name="Feiertag, Urlaub" dataDxfId="33">
      <calculatedColumnFormula array="1">tab_plan[[#This Row],[Datum]]=INDEX(tab_feiertage[Datum],SMALL(IF((tab_feiertage[Datum]=tab_plan[[#This Row],[Datum]])*(tab_feiertage[Gültigkeit]="x"),ROW(tab_feiertage[Datum])-31),1))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EA7A2-351E-419C-8BA6-8AC50D965F43}">
  <dimension ref="A1:H89"/>
  <sheetViews>
    <sheetView tabSelected="1" workbookViewId="0"/>
  </sheetViews>
  <sheetFormatPr baseColWidth="10" defaultRowHeight="15" x14ac:dyDescent="0.25"/>
  <cols>
    <col min="1" max="1" width="29.140625" bestFit="1" customWidth="1"/>
    <col min="2" max="2" width="28.7109375" bestFit="1" customWidth="1"/>
    <col min="3" max="3" width="12.140625" bestFit="1" customWidth="1"/>
    <col min="6" max="8" width="12.42578125" bestFit="1" customWidth="1"/>
  </cols>
  <sheetData>
    <row r="1" spans="1:8" x14ac:dyDescent="0.25">
      <c r="A1" s="2" t="s">
        <v>1</v>
      </c>
    </row>
    <row r="3" spans="1:8" x14ac:dyDescent="0.25">
      <c r="A3" s="2" t="s">
        <v>16</v>
      </c>
    </row>
    <row r="4" spans="1:8" x14ac:dyDescent="0.25">
      <c r="A4" s="2"/>
    </row>
    <row r="5" spans="1:8" x14ac:dyDescent="0.25">
      <c r="A5" s="17" t="s">
        <v>77</v>
      </c>
    </row>
    <row r="6" spans="1:8" x14ac:dyDescent="0.25">
      <c r="A6" s="2"/>
    </row>
    <row r="7" spans="1:8" x14ac:dyDescent="0.25">
      <c r="A7" s="15">
        <v>44197</v>
      </c>
      <c r="B7" s="1"/>
    </row>
    <row r="9" spans="1:8" x14ac:dyDescent="0.25">
      <c r="A9" s="2" t="s">
        <v>2</v>
      </c>
      <c r="B9" s="2"/>
      <c r="C9" s="2"/>
      <c r="D9" s="2"/>
      <c r="E9" s="2"/>
      <c r="F9" s="2"/>
      <c r="G9" s="2"/>
    </row>
    <row r="10" spans="1:8" x14ac:dyDescent="0.25">
      <c r="A10" s="2"/>
      <c r="B10" s="2"/>
      <c r="C10" s="2"/>
      <c r="D10" s="2"/>
      <c r="E10" s="2"/>
      <c r="F10" s="2"/>
      <c r="G10" s="2"/>
    </row>
    <row r="11" spans="1:8" x14ac:dyDescent="0.25">
      <c r="A11" s="17" t="s">
        <v>76</v>
      </c>
      <c r="B11" s="2"/>
      <c r="C11" s="2"/>
      <c r="D11" s="2"/>
      <c r="E11" s="2"/>
      <c r="F11" s="2"/>
      <c r="G11" s="2"/>
    </row>
    <row r="13" spans="1:8" x14ac:dyDescent="0.25">
      <c r="A13" t="s">
        <v>3</v>
      </c>
      <c r="B13" s="16" t="s">
        <v>4</v>
      </c>
      <c r="C13" s="16" t="s">
        <v>5</v>
      </c>
      <c r="D13" s="16" t="s">
        <v>6</v>
      </c>
      <c r="E13" s="16" t="s">
        <v>7</v>
      </c>
      <c r="F13" s="16" t="s">
        <v>8</v>
      </c>
      <c r="G13" s="16" t="s">
        <v>9</v>
      </c>
      <c r="H13" s="16" t="s">
        <v>15</v>
      </c>
    </row>
    <row r="14" spans="1:8" x14ac:dyDescent="0.25">
      <c r="A14" t="s">
        <v>10</v>
      </c>
      <c r="B14" s="16">
        <v>0</v>
      </c>
      <c r="C14" s="16">
        <v>1</v>
      </c>
      <c r="D14" s="16">
        <v>3</v>
      </c>
      <c r="E14" s="16">
        <v>7</v>
      </c>
      <c r="F14" s="16">
        <v>21</v>
      </c>
      <c r="G14" s="16">
        <v>56</v>
      </c>
      <c r="H14" s="16">
        <v>364</v>
      </c>
    </row>
    <row r="15" spans="1:8" x14ac:dyDescent="0.25">
      <c r="A15" t="s">
        <v>11</v>
      </c>
      <c r="B15" s="16">
        <v>0</v>
      </c>
      <c r="C15" s="16">
        <v>1</v>
      </c>
      <c r="D15" s="16">
        <v>3</v>
      </c>
      <c r="E15" s="16">
        <v>7</v>
      </c>
      <c r="F15" s="16">
        <v>21</v>
      </c>
      <c r="G15" s="16">
        <v>56</v>
      </c>
      <c r="H15" s="16">
        <v>364</v>
      </c>
    </row>
    <row r="16" spans="1:8" x14ac:dyDescent="0.25">
      <c r="A16" t="s">
        <v>12</v>
      </c>
      <c r="B16" s="16">
        <v>0</v>
      </c>
      <c r="C16" s="16">
        <v>1</v>
      </c>
      <c r="D16" s="16">
        <v>3</v>
      </c>
      <c r="E16" s="16">
        <v>7</v>
      </c>
      <c r="F16" s="16">
        <v>21</v>
      </c>
      <c r="G16" s="16">
        <v>56</v>
      </c>
      <c r="H16" s="16">
        <v>364</v>
      </c>
    </row>
    <row r="17" spans="1:8" x14ac:dyDescent="0.25">
      <c r="A17" t="s">
        <v>13</v>
      </c>
      <c r="B17" s="16">
        <v>0</v>
      </c>
      <c r="C17" s="16">
        <v>1</v>
      </c>
      <c r="D17" s="16">
        <v>3</v>
      </c>
      <c r="E17" s="16">
        <v>7</v>
      </c>
      <c r="F17" s="16">
        <v>21</v>
      </c>
      <c r="G17" s="16">
        <v>56</v>
      </c>
      <c r="H17" s="16">
        <v>364</v>
      </c>
    </row>
    <row r="18" spans="1:8" x14ac:dyDescent="0.25">
      <c r="A18" t="s">
        <v>14</v>
      </c>
      <c r="B18" s="16">
        <v>0</v>
      </c>
      <c r="C18" s="16">
        <v>1</v>
      </c>
      <c r="D18" s="16">
        <v>3</v>
      </c>
      <c r="E18" s="16">
        <v>7</v>
      </c>
      <c r="F18" s="16">
        <v>21</v>
      </c>
      <c r="G18" s="16">
        <v>56</v>
      </c>
      <c r="H18" s="16">
        <v>364</v>
      </c>
    </row>
    <row r="19" spans="1:8" x14ac:dyDescent="0.25">
      <c r="A19" t="s">
        <v>17</v>
      </c>
      <c r="B19" s="16">
        <v>0</v>
      </c>
      <c r="C19" s="16">
        <v>1</v>
      </c>
      <c r="D19" s="16">
        <v>3</v>
      </c>
      <c r="E19" s="16">
        <v>7</v>
      </c>
      <c r="F19" s="16">
        <v>21</v>
      </c>
      <c r="G19" s="16">
        <v>56</v>
      </c>
      <c r="H19" s="16">
        <v>364</v>
      </c>
    </row>
    <row r="20" spans="1:8" x14ac:dyDescent="0.25">
      <c r="A20" t="s">
        <v>18</v>
      </c>
      <c r="B20" s="16">
        <v>0</v>
      </c>
      <c r="C20" s="16">
        <v>1</v>
      </c>
      <c r="D20" s="16">
        <v>3</v>
      </c>
      <c r="E20" s="16">
        <v>7</v>
      </c>
      <c r="F20" s="16">
        <v>21</v>
      </c>
      <c r="G20" s="16">
        <v>56</v>
      </c>
      <c r="H20" s="16">
        <v>364</v>
      </c>
    </row>
    <row r="22" spans="1:8" x14ac:dyDescent="0.25">
      <c r="A22" t="s">
        <v>81</v>
      </c>
    </row>
    <row r="23" spans="1:8" x14ac:dyDescent="0.25">
      <c r="A23" t="s">
        <v>80</v>
      </c>
    </row>
    <row r="25" spans="1:8" x14ac:dyDescent="0.25">
      <c r="A25" s="2" t="s">
        <v>41</v>
      </c>
    </row>
    <row r="26" spans="1:8" x14ac:dyDescent="0.25">
      <c r="A26" s="2"/>
    </row>
    <row r="27" spans="1:8" x14ac:dyDescent="0.25">
      <c r="A27" s="17" t="s">
        <v>74</v>
      </c>
    </row>
    <row r="28" spans="1:8" x14ac:dyDescent="0.25">
      <c r="A28" s="17" t="s">
        <v>75</v>
      </c>
      <c r="E28" s="17"/>
    </row>
    <row r="29" spans="1:8" x14ac:dyDescent="0.25">
      <c r="A29" s="17" t="s">
        <v>78</v>
      </c>
    </row>
    <row r="31" spans="1:8" x14ac:dyDescent="0.25">
      <c r="A31" s="16" t="s">
        <v>20</v>
      </c>
      <c r="B31" t="s">
        <v>45</v>
      </c>
      <c r="C31" t="s">
        <v>42</v>
      </c>
    </row>
    <row r="32" spans="1:8" x14ac:dyDescent="0.25">
      <c r="A32" s="15">
        <f>DATE(YEAR(A7),1,1)</f>
        <v>44197</v>
      </c>
      <c r="B32" s="1" t="s">
        <v>46</v>
      </c>
      <c r="C32" t="s">
        <v>43</v>
      </c>
    </row>
    <row r="33" spans="1:3" x14ac:dyDescent="0.25">
      <c r="A33" s="15">
        <f>DATE(YEAR(A7),1,6)</f>
        <v>44202</v>
      </c>
      <c r="B33" s="1" t="s">
        <v>47</v>
      </c>
      <c r="C33" t="s">
        <v>43</v>
      </c>
    </row>
    <row r="34" spans="1:3" x14ac:dyDescent="0.25">
      <c r="A34" s="15">
        <f>A37-48</f>
        <v>44242</v>
      </c>
      <c r="B34" s="1" t="s">
        <v>48</v>
      </c>
    </row>
    <row r="35" spans="1:3" x14ac:dyDescent="0.25">
      <c r="A35" s="15">
        <f>A37-2</f>
        <v>44288</v>
      </c>
      <c r="B35" s="1" t="s">
        <v>49</v>
      </c>
      <c r="C35" t="s">
        <v>43</v>
      </c>
    </row>
    <row r="36" spans="1:3" x14ac:dyDescent="0.25">
      <c r="A36" s="15">
        <f>A37-1</f>
        <v>44289</v>
      </c>
      <c r="B36" s="1" t="s">
        <v>50</v>
      </c>
      <c r="C36" t="s">
        <v>43</v>
      </c>
    </row>
    <row r="37" spans="1:3" x14ac:dyDescent="0.25">
      <c r="A37" s="15">
        <f>DOLLAR((DAY(MINUTE(YEAR(A7)/38)/2+55) &amp; ".4." &amp; YEAR(A7))/7,)*7-IF(YEAR(A7)=1904,5,6)</f>
        <v>44290</v>
      </c>
      <c r="B37" s="1" t="s">
        <v>51</v>
      </c>
      <c r="C37" t="s">
        <v>43</v>
      </c>
    </row>
    <row r="38" spans="1:3" x14ac:dyDescent="0.25">
      <c r="A38" s="15">
        <f>A37+1</f>
        <v>44291</v>
      </c>
      <c r="B38" s="1" t="s">
        <v>52</v>
      </c>
      <c r="C38" t="s">
        <v>43</v>
      </c>
    </row>
    <row r="39" spans="1:3" x14ac:dyDescent="0.25">
      <c r="A39" s="15">
        <f>DATE(YEAR(A7),5,1)</f>
        <v>44317</v>
      </c>
      <c r="B39" s="1" t="s">
        <v>53</v>
      </c>
      <c r="C39" t="s">
        <v>43</v>
      </c>
    </row>
    <row r="40" spans="1:3" x14ac:dyDescent="0.25">
      <c r="A40" s="15">
        <f>A37+39</f>
        <v>44329</v>
      </c>
      <c r="B40" s="1" t="s">
        <v>54</v>
      </c>
      <c r="C40" t="s">
        <v>43</v>
      </c>
    </row>
    <row r="41" spans="1:3" x14ac:dyDescent="0.25">
      <c r="A41" s="15">
        <f>A37+48</f>
        <v>44338</v>
      </c>
      <c r="B41" s="1" t="s">
        <v>55</v>
      </c>
      <c r="C41" t="s">
        <v>43</v>
      </c>
    </row>
    <row r="42" spans="1:3" x14ac:dyDescent="0.25">
      <c r="A42" s="15">
        <f>A41+1</f>
        <v>44339</v>
      </c>
      <c r="B42" s="1" t="s">
        <v>56</v>
      </c>
      <c r="C42" t="s">
        <v>43</v>
      </c>
    </row>
    <row r="43" spans="1:3" x14ac:dyDescent="0.25">
      <c r="A43" s="15">
        <f>A42+1</f>
        <v>44340</v>
      </c>
      <c r="B43" s="1" t="s">
        <v>57</v>
      </c>
      <c r="C43" t="s">
        <v>43</v>
      </c>
    </row>
    <row r="44" spans="1:3" x14ac:dyDescent="0.25">
      <c r="A44" s="15">
        <f>A37+60</f>
        <v>44350</v>
      </c>
      <c r="B44" s="1" t="s">
        <v>58</v>
      </c>
    </row>
    <row r="45" spans="1:3" x14ac:dyDescent="0.25">
      <c r="A45" s="15">
        <f>DATE(YEAR(A7),10,3)</f>
        <v>44472</v>
      </c>
      <c r="B45" s="1" t="s">
        <v>59</v>
      </c>
      <c r="C45" t="s">
        <v>43</v>
      </c>
    </row>
    <row r="46" spans="1:3" x14ac:dyDescent="0.25">
      <c r="A46" s="15">
        <f>DATE(YEAR(A7),10,1)+7-WEEKDAY(DATE(YEAR(A7),10,1),2)</f>
        <v>44472</v>
      </c>
      <c r="B46" s="1" t="s">
        <v>60</v>
      </c>
    </row>
    <row r="47" spans="1:3" x14ac:dyDescent="0.25">
      <c r="A47" s="15">
        <f>DATE(YEAR(A7),10,31)</f>
        <v>44500</v>
      </c>
      <c r="B47" s="1" t="s">
        <v>61</v>
      </c>
    </row>
    <row r="48" spans="1:3" x14ac:dyDescent="0.25">
      <c r="A48" s="15">
        <f>DATE(YEAR(A7),11,1)</f>
        <v>44501</v>
      </c>
      <c r="B48" s="1" t="s">
        <v>62</v>
      </c>
    </row>
    <row r="49" spans="1:3" x14ac:dyDescent="0.25">
      <c r="A49" s="15">
        <f>DATE(YEAR(A7),12,25)-WEEKDAY(DATE(YEAR(A7),12,25),2)-35</f>
        <v>44514</v>
      </c>
      <c r="B49" s="1" t="s">
        <v>63</v>
      </c>
      <c r="C49" t="s">
        <v>43</v>
      </c>
    </row>
    <row r="50" spans="1:3" x14ac:dyDescent="0.25">
      <c r="A50" s="15">
        <f>DATE(YEAR(A7),12,25)-WEEKDAY(DATE(YEAR(A7),12,25),2)-32</f>
        <v>44517</v>
      </c>
      <c r="B50" s="1" t="s">
        <v>64</v>
      </c>
    </row>
    <row r="51" spans="1:3" x14ac:dyDescent="0.25">
      <c r="A51" s="15">
        <f>A52-7</f>
        <v>44521</v>
      </c>
      <c r="B51" s="1" t="s">
        <v>65</v>
      </c>
      <c r="C51" t="s">
        <v>43</v>
      </c>
    </row>
    <row r="52" spans="1:3" x14ac:dyDescent="0.25">
      <c r="A52" s="15">
        <f>A53-7</f>
        <v>44528</v>
      </c>
      <c r="B52" s="1" t="s">
        <v>66</v>
      </c>
      <c r="C52" t="s">
        <v>43</v>
      </c>
    </row>
    <row r="53" spans="1:3" x14ac:dyDescent="0.25">
      <c r="A53" s="15">
        <f>A54-7</f>
        <v>44535</v>
      </c>
      <c r="B53" s="1" t="s">
        <v>67</v>
      </c>
      <c r="C53" t="s">
        <v>43</v>
      </c>
    </row>
    <row r="54" spans="1:3" x14ac:dyDescent="0.25">
      <c r="A54" s="15">
        <f>A55-7</f>
        <v>44542</v>
      </c>
      <c r="B54" s="1" t="s">
        <v>68</v>
      </c>
      <c r="C54" t="s">
        <v>43</v>
      </c>
    </row>
    <row r="55" spans="1:3" x14ac:dyDescent="0.25">
      <c r="A55" s="15">
        <f>DATE(YEAR(A7),12,25)-WEEKDAY(DATE(YEAR(A7),12,25),2)</f>
        <v>44549</v>
      </c>
      <c r="B55" s="1" t="s">
        <v>69</v>
      </c>
      <c r="C55" t="s">
        <v>43</v>
      </c>
    </row>
    <row r="56" spans="1:3" x14ac:dyDescent="0.25">
      <c r="A56" s="15">
        <f>DATE(YEAR(A7),12,24)</f>
        <v>44554</v>
      </c>
      <c r="B56" s="1" t="s">
        <v>70</v>
      </c>
      <c r="C56" t="s">
        <v>43</v>
      </c>
    </row>
    <row r="57" spans="1:3" x14ac:dyDescent="0.25">
      <c r="A57" s="15">
        <f>A56+1</f>
        <v>44555</v>
      </c>
      <c r="B57" s="1" t="s">
        <v>71</v>
      </c>
      <c r="C57" t="s">
        <v>43</v>
      </c>
    </row>
    <row r="58" spans="1:3" x14ac:dyDescent="0.25">
      <c r="A58" s="15">
        <f>A57+1</f>
        <v>44556</v>
      </c>
      <c r="B58" s="1" t="s">
        <v>72</v>
      </c>
      <c r="C58" t="s">
        <v>43</v>
      </c>
    </row>
    <row r="59" spans="1:3" x14ac:dyDescent="0.25">
      <c r="A59" s="15">
        <f>DATE(YEAR(A7),12,31)</f>
        <v>44561</v>
      </c>
      <c r="B59" s="1" t="s">
        <v>73</v>
      </c>
      <c r="C59" t="s">
        <v>43</v>
      </c>
    </row>
    <row r="60" spans="1:3" x14ac:dyDescent="0.25">
      <c r="A60" s="15">
        <f>DATE(YEAR(A7)+1,1,1)</f>
        <v>44562</v>
      </c>
      <c r="B60" s="1" t="s">
        <v>46</v>
      </c>
      <c r="C60" t="s">
        <v>43</v>
      </c>
    </row>
    <row r="61" spans="1:3" x14ac:dyDescent="0.25">
      <c r="A61" s="15">
        <f>DATE(YEAR(A7)+1,1,6)</f>
        <v>44567</v>
      </c>
      <c r="B61" s="1" t="s">
        <v>47</v>
      </c>
      <c r="C61" t="s">
        <v>43</v>
      </c>
    </row>
    <row r="62" spans="1:3" x14ac:dyDescent="0.25">
      <c r="A62" s="15">
        <f>A65-48</f>
        <v>44613</v>
      </c>
      <c r="B62" s="1" t="s">
        <v>48</v>
      </c>
    </row>
    <row r="63" spans="1:3" x14ac:dyDescent="0.25">
      <c r="A63" s="15">
        <f>A65-2</f>
        <v>44659</v>
      </c>
      <c r="B63" s="1" t="s">
        <v>49</v>
      </c>
      <c r="C63" t="s">
        <v>43</v>
      </c>
    </row>
    <row r="64" spans="1:3" x14ac:dyDescent="0.25">
      <c r="A64" s="15">
        <f>A65-1</f>
        <v>44660</v>
      </c>
      <c r="B64" s="1" t="s">
        <v>50</v>
      </c>
      <c r="C64" t="s">
        <v>43</v>
      </c>
    </row>
    <row r="65" spans="1:3" x14ac:dyDescent="0.25">
      <c r="A65" s="15">
        <f>DOLLAR((DAY(MINUTE(YEAR(A7)+1/38)/2+55) &amp; ".4." &amp; YEAR(A7)+1)/7,)*7-IF(YEAR(A7)+1=1904,5,6)</f>
        <v>44661</v>
      </c>
      <c r="B65" s="1" t="s">
        <v>51</v>
      </c>
      <c r="C65" t="s">
        <v>43</v>
      </c>
    </row>
    <row r="66" spans="1:3" x14ac:dyDescent="0.25">
      <c r="A66" s="15">
        <f>A65+1</f>
        <v>44662</v>
      </c>
      <c r="B66" s="1" t="s">
        <v>52</v>
      </c>
      <c r="C66" t="s">
        <v>43</v>
      </c>
    </row>
    <row r="67" spans="1:3" x14ac:dyDescent="0.25">
      <c r="A67" s="15">
        <f>DATE(YEAR(A7)+1,5,1)</f>
        <v>44682</v>
      </c>
      <c r="B67" s="1" t="s">
        <v>53</v>
      </c>
      <c r="C67" t="s">
        <v>43</v>
      </c>
    </row>
    <row r="68" spans="1:3" x14ac:dyDescent="0.25">
      <c r="A68" s="15">
        <f>A65+39</f>
        <v>44700</v>
      </c>
      <c r="B68" s="1" t="s">
        <v>54</v>
      </c>
      <c r="C68" t="s">
        <v>43</v>
      </c>
    </row>
    <row r="69" spans="1:3" x14ac:dyDescent="0.25">
      <c r="A69" s="15">
        <f>A65+48</f>
        <v>44709</v>
      </c>
      <c r="B69" s="1" t="s">
        <v>55</v>
      </c>
      <c r="C69" t="s">
        <v>43</v>
      </c>
    </row>
    <row r="70" spans="1:3" x14ac:dyDescent="0.25">
      <c r="A70" s="15">
        <f>A69+1</f>
        <v>44710</v>
      </c>
      <c r="B70" s="1" t="s">
        <v>56</v>
      </c>
      <c r="C70" t="s">
        <v>43</v>
      </c>
    </row>
    <row r="71" spans="1:3" x14ac:dyDescent="0.25">
      <c r="A71" s="15">
        <f>A70+1</f>
        <v>44711</v>
      </c>
      <c r="B71" s="1" t="s">
        <v>57</v>
      </c>
      <c r="C71" t="s">
        <v>43</v>
      </c>
    </row>
    <row r="72" spans="1:3" x14ac:dyDescent="0.25">
      <c r="A72" s="15">
        <f>A65+60</f>
        <v>44721</v>
      </c>
      <c r="B72" s="1" t="s">
        <v>58</v>
      </c>
    </row>
    <row r="73" spans="1:3" x14ac:dyDescent="0.25">
      <c r="A73" s="15">
        <f>DATE(YEAR(A7)+1,10,3)</f>
        <v>44837</v>
      </c>
      <c r="B73" s="1" t="s">
        <v>59</v>
      </c>
      <c r="C73" t="s">
        <v>43</v>
      </c>
    </row>
    <row r="74" spans="1:3" x14ac:dyDescent="0.25">
      <c r="A74" s="15">
        <f>DATE(YEAR(A7)+1,10,1)+7-WEEKDAY(DATE(YEAR(A7)+1,10,1),2)</f>
        <v>44836</v>
      </c>
      <c r="B74" s="1" t="s">
        <v>60</v>
      </c>
    </row>
    <row r="75" spans="1:3" x14ac:dyDescent="0.25">
      <c r="A75" s="15">
        <f>DATE(YEAR(A7)+1,10,31)</f>
        <v>44865</v>
      </c>
      <c r="B75" s="1" t="s">
        <v>61</v>
      </c>
    </row>
    <row r="76" spans="1:3" x14ac:dyDescent="0.25">
      <c r="A76" s="15">
        <f>DATE(YEAR(A7)+1,11,1)</f>
        <v>44866</v>
      </c>
      <c r="B76" s="1" t="s">
        <v>62</v>
      </c>
    </row>
    <row r="77" spans="1:3" x14ac:dyDescent="0.25">
      <c r="A77" s="15">
        <f>DATE(YEAR(A7)+1,12,25)-WEEKDAY(DATE(YEAR(A7)+1,12,25),2)-35</f>
        <v>44878</v>
      </c>
      <c r="B77" s="1" t="s">
        <v>63</v>
      </c>
      <c r="C77" t="s">
        <v>43</v>
      </c>
    </row>
    <row r="78" spans="1:3" x14ac:dyDescent="0.25">
      <c r="A78" s="15">
        <f>DATE(YEAR(A7)+1,12,25)-WEEKDAY(DATE(YEAR(A7)+1,12,25),2)-32</f>
        <v>44881</v>
      </c>
      <c r="B78" s="1" t="s">
        <v>64</v>
      </c>
    </row>
    <row r="79" spans="1:3" x14ac:dyDescent="0.25">
      <c r="A79" s="15">
        <f>A80-7</f>
        <v>44885</v>
      </c>
      <c r="B79" s="1" t="s">
        <v>65</v>
      </c>
      <c r="C79" t="s">
        <v>43</v>
      </c>
    </row>
    <row r="80" spans="1:3" x14ac:dyDescent="0.25">
      <c r="A80" s="15">
        <f>A81-7</f>
        <v>44892</v>
      </c>
      <c r="B80" s="1" t="s">
        <v>66</v>
      </c>
      <c r="C80" t="s">
        <v>43</v>
      </c>
    </row>
    <row r="81" spans="1:3" x14ac:dyDescent="0.25">
      <c r="A81" s="15">
        <f>A82-7</f>
        <v>44899</v>
      </c>
      <c r="B81" s="1" t="s">
        <v>67</v>
      </c>
      <c r="C81" t="s">
        <v>43</v>
      </c>
    </row>
    <row r="82" spans="1:3" x14ac:dyDescent="0.25">
      <c r="A82" s="15">
        <f>A83-7</f>
        <v>44906</v>
      </c>
      <c r="B82" s="1" t="s">
        <v>68</v>
      </c>
      <c r="C82" t="s">
        <v>43</v>
      </c>
    </row>
    <row r="83" spans="1:3" x14ac:dyDescent="0.25">
      <c r="A83" s="15">
        <f>DATE(YEAR(A7)+1,12,25)-WEEKDAY(DATE(YEAR(A7)+1,12,25),2)</f>
        <v>44913</v>
      </c>
      <c r="B83" s="1" t="s">
        <v>69</v>
      </c>
      <c r="C83" t="s">
        <v>43</v>
      </c>
    </row>
    <row r="84" spans="1:3" x14ac:dyDescent="0.25">
      <c r="A84" s="15">
        <f>DATE(YEAR(A7)+1,12,24)</f>
        <v>44919</v>
      </c>
      <c r="B84" s="1" t="s">
        <v>70</v>
      </c>
      <c r="C84" t="s">
        <v>43</v>
      </c>
    </row>
    <row r="85" spans="1:3" x14ac:dyDescent="0.25">
      <c r="A85" s="15">
        <f>A84+4</f>
        <v>44923</v>
      </c>
      <c r="B85" s="1" t="s">
        <v>71</v>
      </c>
      <c r="C85" t="s">
        <v>43</v>
      </c>
    </row>
    <row r="86" spans="1:3" x14ac:dyDescent="0.25">
      <c r="A86" s="15">
        <f>A85+1</f>
        <v>44924</v>
      </c>
      <c r="B86" s="1" t="s">
        <v>72</v>
      </c>
      <c r="C86" t="s">
        <v>43</v>
      </c>
    </row>
    <row r="87" spans="1:3" x14ac:dyDescent="0.25">
      <c r="A87" s="15">
        <f>DATE(YEAR(A7)+1,12,31)</f>
        <v>44926</v>
      </c>
      <c r="B87" s="1" t="s">
        <v>73</v>
      </c>
      <c r="C87" t="s">
        <v>43</v>
      </c>
    </row>
    <row r="88" spans="1:3" x14ac:dyDescent="0.25">
      <c r="A88" s="15"/>
      <c r="B88" s="1"/>
    </row>
    <row r="89" spans="1:3" x14ac:dyDescent="0.25">
      <c r="A89" s="15"/>
      <c r="B89" s="1"/>
    </row>
  </sheetData>
  <dataValidations count="1">
    <dataValidation allowBlank="1" showInputMessage="1" showErrorMessage="1" promptTitle="Hinweis" prompt="&quot;x&quot; eingeben, wenn der Tag im Plan markiert werden soll." sqref="C32:C87" xr:uid="{CD114942-5090-4DF5-A57A-63BBE57E098E}"/>
  </dataValidations>
  <pageMargins left="0.7" right="0.7" top="0.78740157499999996" bottom="0.78740157499999996" header="0.3" footer="0.3"/>
  <pageSetup paperSize="9" orientation="portrait" horizontalDpi="0" verticalDpi="0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9DADC-5A78-484B-BD32-D905F1EC4B7D}">
  <sheetPr>
    <pageSetUpPr fitToPage="1"/>
  </sheetPr>
  <dimension ref="A1:Z369"/>
  <sheetViews>
    <sheetView zoomScaleNormal="100" workbookViewId="0">
      <selection activeCell="C5" sqref="C5"/>
    </sheetView>
  </sheetViews>
  <sheetFormatPr baseColWidth="10" defaultColWidth="4" defaultRowHeight="15" x14ac:dyDescent="0.25"/>
  <cols>
    <col min="1" max="1" width="13.28515625" customWidth="1"/>
    <col min="2" max="2" width="10.140625" bestFit="1" customWidth="1"/>
    <col min="3" max="10" width="24.7109375" customWidth="1"/>
    <col min="11" max="17" width="14" bestFit="1" customWidth="1"/>
    <col min="18" max="24" width="10.5703125" bestFit="1" customWidth="1"/>
    <col min="25" max="25" width="11.5703125" bestFit="1" customWidth="1"/>
    <col min="26" max="26" width="17.5703125" bestFit="1" customWidth="1"/>
  </cols>
  <sheetData>
    <row r="1" spans="1:26" ht="23.25" x14ac:dyDescent="0.35">
      <c r="A1" s="11" t="s">
        <v>0</v>
      </c>
      <c r="K1" s="18"/>
      <c r="L1" t="s">
        <v>79</v>
      </c>
    </row>
    <row r="3" spans="1:26" x14ac:dyDescent="0.25">
      <c r="A3" s="22" t="s">
        <v>22</v>
      </c>
      <c r="B3" s="22"/>
      <c r="C3" s="22"/>
      <c r="D3" s="23" t="s">
        <v>2</v>
      </c>
      <c r="E3" s="23"/>
      <c r="F3" s="23"/>
      <c r="G3" s="23"/>
      <c r="H3" s="23"/>
      <c r="I3" s="23"/>
      <c r="J3" s="23"/>
      <c r="K3" s="23" t="s">
        <v>24</v>
      </c>
      <c r="L3" s="23"/>
      <c r="M3" s="23"/>
      <c r="N3" s="23"/>
      <c r="O3" s="23"/>
      <c r="P3" s="23"/>
      <c r="Q3" s="23"/>
      <c r="R3" s="24" t="s">
        <v>23</v>
      </c>
      <c r="S3" s="25"/>
      <c r="T3" s="25"/>
      <c r="U3" s="25"/>
      <c r="V3" s="25"/>
      <c r="W3" s="25"/>
      <c r="X3" s="26"/>
    </row>
    <row r="4" spans="1:26" x14ac:dyDescent="0.25">
      <c r="A4" s="21" t="s">
        <v>19</v>
      </c>
      <c r="B4" s="3" t="s">
        <v>20</v>
      </c>
      <c r="C4" t="s">
        <v>21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  <c r="J4" s="4" t="s">
        <v>15</v>
      </c>
      <c r="K4" s="4" t="s">
        <v>32</v>
      </c>
      <c r="L4" s="4" t="s">
        <v>33</v>
      </c>
      <c r="M4" s="4" t="s">
        <v>34</v>
      </c>
      <c r="N4" s="4" t="s">
        <v>35</v>
      </c>
      <c r="O4" s="4" t="s">
        <v>36</v>
      </c>
      <c r="P4" s="4" t="s">
        <v>37</v>
      </c>
      <c r="Q4" s="4" t="s">
        <v>38</v>
      </c>
      <c r="R4" t="s">
        <v>25</v>
      </c>
      <c r="S4" t="s">
        <v>26</v>
      </c>
      <c r="T4" t="s">
        <v>27</v>
      </c>
      <c r="U4" t="s">
        <v>28</v>
      </c>
      <c r="V4" t="s">
        <v>29</v>
      </c>
      <c r="W4" t="s">
        <v>30</v>
      </c>
      <c r="X4" t="s">
        <v>31</v>
      </c>
      <c r="Y4" s="4" t="s">
        <v>39</v>
      </c>
      <c r="Z4" s="4" t="s">
        <v>44</v>
      </c>
    </row>
    <row r="5" spans="1:26" x14ac:dyDescent="0.25">
      <c r="A5" s="27" t="str">
        <f>TEXT(tab_plan[[#This Row],[Datum]],"TTTT")</f>
        <v>Freitag</v>
      </c>
      <c r="B5" s="28">
        <f>Einstellungen!A7</f>
        <v>44197</v>
      </c>
      <c r="C5" s="5" t="s">
        <v>40</v>
      </c>
      <c r="D5" s="5" t="str" cm="1">
        <f t="array" ref="D5">IFERROR(INDEX(tab_plan[Text],SMALL(IF(tab_plan[1. Wdh. am]=tab_plan[[#This Row],[Datum]],ROW(tab_plan[1. Wdh. am])-4),1)),"")</f>
        <v>Test (1.1.)</v>
      </c>
      <c r="E5" s="5" t="str" cm="1">
        <f t="array" ref="E5">IFERROR(INDEX(tab_plan[Text],SMALL(IF(tab_plan[2. Wdh. am]=tab_plan[[#This Row],[Datum]],ROW(tab_plan[2. Wdh. am])-4),1)),"")</f>
        <v/>
      </c>
      <c r="F5" s="5" t="str" cm="1">
        <f t="array" ref="F5">IFERROR(INDEX(tab_plan[Text],SMALL(IF(tab_plan[3. Wdh. am]=tab_plan[[#This Row],[Datum]],ROW(tab_plan[3. Wdh. am])-4),1)),"")</f>
        <v/>
      </c>
      <c r="G5" s="5" t="str" cm="1">
        <f t="array" ref="G5">IFERROR(INDEX(tab_plan[Text],SMALL(IF(tab_plan[4. Wdh. am]=tab_plan[[#This Row],[Datum]],ROW(tab_plan[4. Wdh. am])-4),1)),"")</f>
        <v/>
      </c>
      <c r="H5" s="5" t="str" cm="1">
        <f t="array" ref="H5">IFERROR(INDEX(tab_plan[Text],SMALL(IF(tab_plan[5. Wdh. am]=tab_plan[[#This Row],[Datum]],ROW(tab_plan[5. Wdh. am])-4),1)),"")</f>
        <v/>
      </c>
      <c r="I5" s="5" t="str" cm="1">
        <f t="array" ref="I5">IFERROR(INDEX(tab_plan[Text],SMALL(IF(tab_plan[6. Wdh. am]=tab_plan[[#This Row],[Datum]],ROW(tab_plan[6. Wdh. am])-4),1)),"")</f>
        <v/>
      </c>
      <c r="J5" s="5" t="str" cm="1">
        <f t="array" ref="J5">IFERROR(INDEX(tab_plan[Text],SMALL(IF(tab_plan[7. Wdh. am]=tab_plan[[#This Row],[Datum]],ROW(tab_plan[7. Wdh. am])-4),1)),"")</f>
        <v/>
      </c>
      <c r="K5" s="12">
        <f>IF(tab_plan[[#This Row],[1. Wdh. ]]&lt;&gt;"",tab_plan[[#This Row],[1. Wdh. ]],IFERROR(tab_plan[[#This Row],[Datum]]+VLOOKUP(tab_plan[[#This Row],[Wochentag]],tab_wiederholung[],2,0),""))</f>
        <v>44197</v>
      </c>
      <c r="L5" s="12">
        <f>IF(tab_plan[[#This Row],[2. Wdh. ]]&lt;&gt;"",tab_plan[[#This Row],[2. Wdh. ]],IFERROR(tab_plan[[#This Row],[Datum]]+VLOOKUP(tab_plan[[#This Row],[Wochentag]],tab_wiederholung[],3,0),""))</f>
        <v>44198</v>
      </c>
      <c r="M5" s="12">
        <f>IF(tab_plan[[#This Row],[3. Wdh. ]]&lt;&gt;"",tab_plan[[#This Row],[3. Wdh. ]],IFERROR(tab_plan[[#This Row],[Datum]]+VLOOKUP(tab_plan[[#This Row],[Wochentag]],tab_wiederholung[],4,0),""))</f>
        <v>44200</v>
      </c>
      <c r="N5" s="12">
        <f>IF(tab_plan[[#This Row],[4. Wdh. ]]&lt;&gt;"",tab_plan[[#This Row],[4. Wdh. ]],IFERROR(tab_plan[[#This Row],[Datum]]+VLOOKUP(tab_plan[[#This Row],[Wochentag]],tab_wiederholung[],5,0),""))</f>
        <v>44204</v>
      </c>
      <c r="O5" s="12">
        <f>IF(tab_plan[[#This Row],[5. Wdh. ]]&lt;&gt;"",tab_plan[[#This Row],[5. Wdh. ]],IFERROR(tab_plan[[#This Row],[Datum]]+VLOOKUP(tab_plan[[#This Row],[Wochentag]],tab_wiederholung[],6,0),""))</f>
        <v>44218</v>
      </c>
      <c r="P5" s="12">
        <f>IF(tab_plan[[#This Row],[6. Wdh. ]]&lt;&gt;"",tab_plan[[#This Row],[6. Wdh. ]],IFERROR(tab_plan[[#This Row],[Datum]]+VLOOKUP(tab_plan[[#This Row],[Wochentag]],tab_wiederholung[],7,0),""))</f>
        <v>44253</v>
      </c>
      <c r="Q5" s="12">
        <f>IF(tab_plan[[#This Row],[7. Wdh. ]]&lt;&gt;"",tab_plan[[#This Row],[7. Wdh. ]],IFERROR(tab_plan[[#This Row],[Datum]]+VLOOKUP(tab_plan[[#This Row],[Wochentag]],tab_wiederholung[],8,0),""))</f>
        <v>44561</v>
      </c>
      <c r="R5" s="13"/>
      <c r="S5" s="13"/>
      <c r="T5" s="13"/>
      <c r="U5" s="13"/>
      <c r="V5" s="13"/>
      <c r="W5" s="13"/>
      <c r="X5" s="13"/>
      <c r="Y5" s="13" t="str">
        <f>IF(tab_plan[[#This Row],[Aufgabe]]&lt;&gt;"",tab_plan[[#This Row],[Aufgabe]]&amp;" ("&amp;TEXT(tab_plan[[#This Row],[Datum]],"T.M.")&amp;")","")</f>
        <v>Test (1.1.)</v>
      </c>
      <c r="Z5" s="13" t="b" cm="1">
        <f t="array" ref="Z5">tab_plan[[#This Row],[Datum]]=INDEX(tab_feiertage[Datum],SMALL(IF((tab_feiertage[Datum]=tab_plan[[#This Row],[Datum]])*(tab_feiertage[Gültigkeit]="x"),ROW(tab_feiertage[Datum])-31),1))</f>
        <v>1</v>
      </c>
    </row>
    <row r="6" spans="1:26" x14ac:dyDescent="0.25">
      <c r="A6" s="8" t="str">
        <f>TEXT(tab_plan[[#This Row],[Datum]],"TTTT")</f>
        <v>Samstag</v>
      </c>
      <c r="B6" s="9">
        <f>B5+1</f>
        <v>44198</v>
      </c>
      <c r="C6" s="6"/>
      <c r="D6" s="6" t="str" cm="1">
        <f t="array" ref="D6">IFERROR(INDEX(tab_plan[Text],SMALL(IF(tab_plan[1. Wdh. am]=tab_plan[[#This Row],[Datum]],ROW(tab_plan[1. Wdh. am])-4),1)),"")</f>
        <v/>
      </c>
      <c r="E6" s="6" t="str" cm="1">
        <f t="array" ref="E6">IFERROR(INDEX(tab_plan[Text],SMALL(IF(tab_plan[2. Wdh. am]=tab_plan[[#This Row],[Datum]],ROW(tab_plan[2. Wdh. am])-4),1)),"")</f>
        <v>Test (1.1.)</v>
      </c>
      <c r="F6" s="6" t="str" cm="1">
        <f t="array" ref="F6">IFERROR(INDEX(tab_plan[Text],SMALL(IF(tab_plan[3. Wdh. am]=tab_plan[[#This Row],[Datum]],ROW(tab_plan[3. Wdh. am])-4),1)),"")</f>
        <v/>
      </c>
      <c r="G6" s="6" t="str" cm="1">
        <f t="array" ref="G6">IFERROR(INDEX(tab_plan[Text],SMALL(IF(tab_plan[4. Wdh. am]=tab_plan[[#This Row],[Datum]],ROW(tab_plan[4. Wdh. am])-4),1)),"")</f>
        <v/>
      </c>
      <c r="H6" s="6" t="str" cm="1">
        <f t="array" ref="H6">IFERROR(INDEX(tab_plan[Text],SMALL(IF(tab_plan[5. Wdh. am]=tab_plan[[#This Row],[Datum]],ROW(tab_plan[5. Wdh. am])-4),1)),"")</f>
        <v/>
      </c>
      <c r="I6" s="6" t="str" cm="1">
        <f t="array" ref="I6">IFERROR(INDEX(tab_plan[Text],SMALL(IF(tab_plan[6. Wdh. am]=tab_plan[[#This Row],[Datum]],ROW(tab_plan[6. Wdh. am])-4),1)),"")</f>
        <v/>
      </c>
      <c r="J6" s="6" t="str" cm="1">
        <f t="array" ref="J6">IFERROR(INDEX(tab_plan[Text],SMALL(IF(tab_plan[7. Wdh. am]=tab_plan[[#This Row],[Datum]],ROW(tab_plan[7. Wdh. am])-4),1)),"")</f>
        <v/>
      </c>
      <c r="K6" s="13">
        <f>IF(tab_plan[[#This Row],[1. Wdh. ]]&lt;&gt;"",tab_plan[[#This Row],[1. Wdh. ]],IFERROR(tab_plan[[#This Row],[Datum]]+VLOOKUP(tab_plan[[#This Row],[Wochentag]],tab_wiederholung[],2,0),""))</f>
        <v>44198</v>
      </c>
      <c r="L6" s="13">
        <f>IF(tab_plan[[#This Row],[2. Wdh. ]]&lt;&gt;"",tab_plan[[#This Row],[2. Wdh. ]],IFERROR(tab_plan[[#This Row],[Datum]]+VLOOKUP(tab_plan[[#This Row],[Wochentag]],tab_wiederholung[],3,0),""))</f>
        <v>44199</v>
      </c>
      <c r="M6" s="13">
        <f>IF(tab_plan[[#This Row],[3. Wdh. ]]&lt;&gt;"",tab_plan[[#This Row],[3. Wdh. ]],IFERROR(tab_plan[[#This Row],[Datum]]+VLOOKUP(tab_plan[[#This Row],[Wochentag]],tab_wiederholung[],4,0),""))</f>
        <v>44201</v>
      </c>
      <c r="N6" s="13">
        <f>IF(tab_plan[[#This Row],[4. Wdh. ]]&lt;&gt;"",tab_plan[[#This Row],[4. Wdh. ]],IFERROR(tab_plan[[#This Row],[Datum]]+VLOOKUP(tab_plan[[#This Row],[Wochentag]],tab_wiederholung[],5,0),""))</f>
        <v>44205</v>
      </c>
      <c r="O6" s="13">
        <f>IF(tab_plan[[#This Row],[5. Wdh. ]]&lt;&gt;"",tab_plan[[#This Row],[5. Wdh. ]],IFERROR(tab_plan[[#This Row],[Datum]]+VLOOKUP(tab_plan[[#This Row],[Wochentag]],tab_wiederholung[],6,0),""))</f>
        <v>44219</v>
      </c>
      <c r="P6" s="13">
        <f>IF(tab_plan[[#This Row],[6. Wdh. ]]&lt;&gt;"",tab_plan[[#This Row],[6. Wdh. ]],IFERROR(tab_plan[[#This Row],[Datum]]+VLOOKUP(tab_plan[[#This Row],[Wochentag]],tab_wiederholung[],7,0),""))</f>
        <v>44254</v>
      </c>
      <c r="Q6" s="13">
        <f>IF(tab_plan[[#This Row],[7. Wdh. ]]&lt;&gt;"",tab_plan[[#This Row],[7. Wdh. ]],IFERROR(tab_plan[[#This Row],[Datum]]+VLOOKUP(tab_plan[[#This Row],[Wochentag]],tab_wiederholung[],8,0),""))</f>
        <v>44562</v>
      </c>
      <c r="R6" s="13"/>
      <c r="S6" s="13"/>
      <c r="T6" s="13"/>
      <c r="U6" s="13"/>
      <c r="V6" s="13"/>
      <c r="W6" s="13"/>
      <c r="X6" s="13"/>
      <c r="Y6" s="13" t="str">
        <f>IF(tab_plan[[#This Row],[Aufgabe]]&lt;&gt;"",tab_plan[[#This Row],[Aufgabe]]&amp;" ("&amp;TEXT(tab_plan[[#This Row],[Datum]],"T.M.")&amp;")","")</f>
        <v/>
      </c>
      <c r="Z6" s="13" t="e" cm="1">
        <f t="array" ref="Z6">tab_plan[[#This Row],[Datum]]=INDEX(tab_feiertage[Datum],SMALL(IF((tab_feiertage[Datum]=tab_plan[[#This Row],[Datum]])*(tab_feiertage[Gültigkeit]="x"),ROW(tab_feiertage[Datum])-31),1))</f>
        <v>#NUM!</v>
      </c>
    </row>
    <row r="7" spans="1:26" x14ac:dyDescent="0.25">
      <c r="A7" s="10" t="str">
        <f>TEXT(tab_plan[[#This Row],[Datum]],"TTTT")</f>
        <v>Sonntag</v>
      </c>
      <c r="B7" s="9">
        <f>B6+1</f>
        <v>44199</v>
      </c>
      <c r="C7" s="6"/>
      <c r="D7" s="6" t="str" cm="1">
        <f t="array" ref="D7">IFERROR(INDEX(tab_plan[Text],SMALL(IF(tab_plan[1. Wdh. am]=tab_plan[[#This Row],[Datum]],ROW(tab_plan[1. Wdh. am])-4),1)),"")</f>
        <v/>
      </c>
      <c r="E7" s="6" t="str" cm="1">
        <f t="array" ref="E7">IFERROR(INDEX(tab_plan[Text],SMALL(IF(tab_plan[2. Wdh. am]=tab_plan[[#This Row],[Datum]],ROW(tab_plan[2. Wdh. am])-4),1)),"")</f>
        <v/>
      </c>
      <c r="F7" s="6" t="str" cm="1">
        <f t="array" ref="F7">IFERROR(INDEX(tab_plan[Text],SMALL(IF(tab_plan[3. Wdh. am]=tab_plan[[#This Row],[Datum]],ROW(tab_plan[3. Wdh. am])-4),1)),"")</f>
        <v/>
      </c>
      <c r="G7" s="6" t="str" cm="1">
        <f t="array" ref="G7">IFERROR(INDEX(tab_plan[Text],SMALL(IF(tab_plan[4. Wdh. am]=tab_plan[[#This Row],[Datum]],ROW(tab_plan[4. Wdh. am])-4),1)),"")</f>
        <v/>
      </c>
      <c r="H7" s="6" t="str" cm="1">
        <f t="array" ref="H7">IFERROR(INDEX(tab_plan[Text],SMALL(IF(tab_plan[5. Wdh. am]=tab_plan[[#This Row],[Datum]],ROW(tab_plan[5. Wdh. am])-4),1)),"")</f>
        <v/>
      </c>
      <c r="I7" s="6" t="str" cm="1">
        <f t="array" ref="I7">IFERROR(INDEX(tab_plan[Text],SMALL(IF(tab_plan[6. Wdh. am]=tab_plan[[#This Row],[Datum]],ROW(tab_plan[6. Wdh. am])-4),1)),"")</f>
        <v/>
      </c>
      <c r="J7" s="6" t="str" cm="1">
        <f t="array" ref="J7">IFERROR(INDEX(tab_plan[Text],SMALL(IF(tab_plan[7. Wdh. am]=tab_plan[[#This Row],[Datum]],ROW(tab_plan[7. Wdh. am])-4),1)),"")</f>
        <v/>
      </c>
      <c r="K7" s="13">
        <f>IF(tab_plan[[#This Row],[1. Wdh. ]]&lt;&gt;"",tab_plan[[#This Row],[1. Wdh. ]],IFERROR(tab_plan[[#This Row],[Datum]]+VLOOKUP(tab_plan[[#This Row],[Wochentag]],tab_wiederholung[],2,0),""))</f>
        <v>44199</v>
      </c>
      <c r="L7" s="13">
        <f>IF(tab_plan[[#This Row],[2. Wdh. ]]&lt;&gt;"",tab_plan[[#This Row],[2. Wdh. ]],IFERROR(tab_plan[[#This Row],[Datum]]+VLOOKUP(tab_plan[[#This Row],[Wochentag]],tab_wiederholung[],3,0),""))</f>
        <v>44200</v>
      </c>
      <c r="M7" s="13">
        <f>IF(tab_plan[[#This Row],[3. Wdh. ]]&lt;&gt;"",tab_plan[[#This Row],[3. Wdh. ]],IFERROR(tab_plan[[#This Row],[Datum]]+VLOOKUP(tab_plan[[#This Row],[Wochentag]],tab_wiederholung[],4,0),""))</f>
        <v>44202</v>
      </c>
      <c r="N7" s="13">
        <f>IF(tab_plan[[#This Row],[4. Wdh. ]]&lt;&gt;"",tab_plan[[#This Row],[4. Wdh. ]],IFERROR(tab_plan[[#This Row],[Datum]]+VLOOKUP(tab_plan[[#This Row],[Wochentag]],tab_wiederholung[],5,0),""))</f>
        <v>44206</v>
      </c>
      <c r="O7" s="13">
        <f>IF(tab_plan[[#This Row],[5. Wdh. ]]&lt;&gt;"",tab_plan[[#This Row],[5. Wdh. ]],IFERROR(tab_plan[[#This Row],[Datum]]+VLOOKUP(tab_plan[[#This Row],[Wochentag]],tab_wiederholung[],6,0),""))</f>
        <v>44220</v>
      </c>
      <c r="P7" s="13">
        <f>IF(tab_plan[[#This Row],[6. Wdh. ]]&lt;&gt;"",tab_plan[[#This Row],[6. Wdh. ]],IFERROR(tab_plan[[#This Row],[Datum]]+VLOOKUP(tab_plan[[#This Row],[Wochentag]],tab_wiederholung[],7,0),""))</f>
        <v>44255</v>
      </c>
      <c r="Q7" s="13">
        <f>IF(tab_plan[[#This Row],[7. Wdh. ]]&lt;&gt;"",tab_plan[[#This Row],[7. Wdh. ]],IFERROR(tab_plan[[#This Row],[Datum]]+VLOOKUP(tab_plan[[#This Row],[Wochentag]],tab_wiederholung[],8,0),""))</f>
        <v>44563</v>
      </c>
      <c r="R7" s="13"/>
      <c r="S7" s="13"/>
      <c r="T7" s="13"/>
      <c r="U7" s="13"/>
      <c r="V7" s="13"/>
      <c r="W7" s="13"/>
      <c r="X7" s="13"/>
      <c r="Y7" s="13" t="str">
        <f>IF(tab_plan[[#This Row],[Aufgabe]]&lt;&gt;"",tab_plan[[#This Row],[Aufgabe]]&amp;" ("&amp;TEXT(tab_plan[[#This Row],[Datum]],"T.M.")&amp;")","")</f>
        <v/>
      </c>
      <c r="Z7" s="13" t="e" cm="1">
        <f t="array" ref="Z7">tab_plan[[#This Row],[Datum]]=INDEX(tab_feiertage[Datum],SMALL(IF((tab_feiertage[Datum]=tab_plan[[#This Row],[Datum]])*(tab_feiertage[Gültigkeit]="x"),ROW(tab_feiertage[Datum])-31),1))</f>
        <v>#NUM!</v>
      </c>
    </row>
    <row r="8" spans="1:26" x14ac:dyDescent="0.25">
      <c r="A8" s="10" t="str">
        <f>TEXT(tab_plan[[#This Row],[Datum]],"TTTT")</f>
        <v>Montag</v>
      </c>
      <c r="B8" s="9">
        <f t="shared" ref="B8:B71" si="0">B7+1</f>
        <v>44200</v>
      </c>
      <c r="C8" s="6"/>
      <c r="D8" s="6" t="str" cm="1">
        <f t="array" ref="D8">IFERROR(INDEX(tab_plan[Text],SMALL(IF(tab_plan[1. Wdh. am]=tab_plan[[#This Row],[Datum]],ROW(tab_plan[1. Wdh. am])-4),1)),"")</f>
        <v/>
      </c>
      <c r="E8" s="6" t="str" cm="1">
        <f t="array" ref="E8">IFERROR(INDEX(tab_plan[Text],SMALL(IF(tab_plan[2. Wdh. am]=tab_plan[[#This Row],[Datum]],ROW(tab_plan[2. Wdh. am])-4),1)),"")</f>
        <v/>
      </c>
      <c r="F8" s="6" t="str" cm="1">
        <f t="array" ref="F8">IFERROR(INDEX(tab_plan[Text],SMALL(IF(tab_plan[3. Wdh. am]=tab_plan[[#This Row],[Datum]],ROW(tab_plan[3. Wdh. am])-4),1)),"")</f>
        <v>Test (1.1.)</v>
      </c>
      <c r="G8" s="6" t="str" cm="1">
        <f t="array" ref="G8">IFERROR(INDEX(tab_plan[Text],SMALL(IF(tab_plan[4. Wdh. am]=tab_plan[[#This Row],[Datum]],ROW(tab_plan[4. Wdh. am])-4),1)),"")</f>
        <v/>
      </c>
      <c r="H8" s="6" t="str" cm="1">
        <f t="array" ref="H8">IFERROR(INDEX(tab_plan[Text],SMALL(IF(tab_plan[5. Wdh. am]=tab_plan[[#This Row],[Datum]],ROW(tab_plan[5. Wdh. am])-4),1)),"")</f>
        <v/>
      </c>
      <c r="I8" s="6" t="str" cm="1">
        <f t="array" ref="I8">IFERROR(INDEX(tab_plan[Text],SMALL(IF(tab_plan[6. Wdh. am]=tab_plan[[#This Row],[Datum]],ROW(tab_plan[6. Wdh. am])-4),1)),"")</f>
        <v/>
      </c>
      <c r="J8" s="6" t="str" cm="1">
        <f t="array" ref="J8">IFERROR(INDEX(tab_plan[Text],SMALL(IF(tab_plan[7. Wdh. am]=tab_plan[[#This Row],[Datum]],ROW(tab_plan[7. Wdh. am])-4),1)),"")</f>
        <v/>
      </c>
      <c r="K8" s="13">
        <f>IF(tab_plan[[#This Row],[1. Wdh. ]]&lt;&gt;"",tab_plan[[#This Row],[1. Wdh. ]],IFERROR(tab_plan[[#This Row],[Datum]]+VLOOKUP(tab_plan[[#This Row],[Wochentag]],tab_wiederholung[],2,0),""))</f>
        <v>44200</v>
      </c>
      <c r="L8" s="13">
        <f>IF(tab_plan[[#This Row],[2. Wdh. ]]&lt;&gt;"",tab_plan[[#This Row],[2. Wdh. ]],IFERROR(tab_plan[[#This Row],[Datum]]+VLOOKUP(tab_plan[[#This Row],[Wochentag]],tab_wiederholung[],3,0),""))</f>
        <v>44201</v>
      </c>
      <c r="M8" s="13">
        <f>IF(tab_plan[[#This Row],[3. Wdh. ]]&lt;&gt;"",tab_plan[[#This Row],[3. Wdh. ]],IFERROR(tab_plan[[#This Row],[Datum]]+VLOOKUP(tab_plan[[#This Row],[Wochentag]],tab_wiederholung[],4,0),""))</f>
        <v>44203</v>
      </c>
      <c r="N8" s="13">
        <f>IF(tab_plan[[#This Row],[4. Wdh. ]]&lt;&gt;"",tab_plan[[#This Row],[4. Wdh. ]],IFERROR(tab_plan[[#This Row],[Datum]]+VLOOKUP(tab_plan[[#This Row],[Wochentag]],tab_wiederholung[],5,0),""))</f>
        <v>44207</v>
      </c>
      <c r="O8" s="13">
        <f>IF(tab_plan[[#This Row],[5. Wdh. ]]&lt;&gt;"",tab_plan[[#This Row],[5. Wdh. ]],IFERROR(tab_plan[[#This Row],[Datum]]+VLOOKUP(tab_plan[[#This Row],[Wochentag]],tab_wiederholung[],6,0),""))</f>
        <v>44221</v>
      </c>
      <c r="P8" s="13">
        <f>IF(tab_plan[[#This Row],[6. Wdh. ]]&lt;&gt;"",tab_plan[[#This Row],[6. Wdh. ]],IFERROR(tab_plan[[#This Row],[Datum]]+VLOOKUP(tab_plan[[#This Row],[Wochentag]],tab_wiederholung[],7,0),""))</f>
        <v>44256</v>
      </c>
      <c r="Q8" s="13">
        <f>IF(tab_plan[[#This Row],[7. Wdh. ]]&lt;&gt;"",tab_plan[[#This Row],[7. Wdh. ]],IFERROR(tab_plan[[#This Row],[Datum]]+VLOOKUP(tab_plan[[#This Row],[Wochentag]],tab_wiederholung[],8,0),""))</f>
        <v>44564</v>
      </c>
      <c r="R8" s="13"/>
      <c r="S8" s="13"/>
      <c r="T8" s="13"/>
      <c r="U8" s="13"/>
      <c r="V8" s="13"/>
      <c r="W8" s="13"/>
      <c r="X8" s="13"/>
      <c r="Y8" s="13" t="str">
        <f>IF(tab_plan[[#This Row],[Aufgabe]]&lt;&gt;"",tab_plan[[#This Row],[Aufgabe]]&amp;" ("&amp;TEXT(tab_plan[[#This Row],[Datum]],"T.M.")&amp;")","")</f>
        <v/>
      </c>
      <c r="Z8" s="13" t="e" cm="1">
        <f t="array" ref="Z8">tab_plan[[#This Row],[Datum]]=INDEX(tab_feiertage[Datum],SMALL(IF((tab_feiertage[Datum]=tab_plan[[#This Row],[Datum]])*(tab_feiertage[Gültigkeit]="x"),ROW(tab_feiertage[Datum])-31),1))</f>
        <v>#NUM!</v>
      </c>
    </row>
    <row r="9" spans="1:26" x14ac:dyDescent="0.25">
      <c r="A9" s="10" t="str">
        <f>TEXT(tab_plan[[#This Row],[Datum]],"TTTT")</f>
        <v>Dienstag</v>
      </c>
      <c r="B9" s="9">
        <f t="shared" si="0"/>
        <v>44201</v>
      </c>
      <c r="C9" s="6"/>
      <c r="D9" s="6" t="str" cm="1">
        <f t="array" ref="D9">IFERROR(INDEX(tab_plan[Text],SMALL(IF(tab_plan[1. Wdh. am]=tab_plan[[#This Row],[Datum]],ROW(tab_plan[1. Wdh. am])-4),1)),"")</f>
        <v/>
      </c>
      <c r="E9" s="6" t="str" cm="1">
        <f t="array" ref="E9">IFERROR(INDEX(tab_plan[Text],SMALL(IF(tab_plan[2. Wdh. am]=tab_plan[[#This Row],[Datum]],ROW(tab_plan[2. Wdh. am])-4),1)),"")</f>
        <v/>
      </c>
      <c r="F9" s="6" t="str" cm="1">
        <f t="array" ref="F9">IFERROR(INDEX(tab_plan[Text],SMALL(IF(tab_plan[3. Wdh. am]=tab_plan[[#This Row],[Datum]],ROW(tab_plan[3. Wdh. am])-4),1)),"")</f>
        <v/>
      </c>
      <c r="G9" s="6" t="str" cm="1">
        <f t="array" ref="G9">IFERROR(INDEX(tab_plan[Text],SMALL(IF(tab_plan[4. Wdh. am]=tab_plan[[#This Row],[Datum]],ROW(tab_plan[4. Wdh. am])-4),1)),"")</f>
        <v/>
      </c>
      <c r="H9" s="6" t="str" cm="1">
        <f t="array" ref="H9">IFERROR(INDEX(tab_plan[Text],SMALL(IF(tab_plan[5. Wdh. am]=tab_plan[[#This Row],[Datum]],ROW(tab_plan[5. Wdh. am])-4),1)),"")</f>
        <v/>
      </c>
      <c r="I9" s="6" t="str" cm="1">
        <f t="array" ref="I9">IFERROR(INDEX(tab_plan[Text],SMALL(IF(tab_plan[6. Wdh. am]=tab_plan[[#This Row],[Datum]],ROW(tab_plan[6. Wdh. am])-4),1)),"")</f>
        <v/>
      </c>
      <c r="J9" s="6" t="str" cm="1">
        <f t="array" ref="J9">IFERROR(INDEX(tab_plan[Text],SMALL(IF(tab_plan[7. Wdh. am]=tab_plan[[#This Row],[Datum]],ROW(tab_plan[7. Wdh. am])-4),1)),"")</f>
        <v/>
      </c>
      <c r="K9" s="13">
        <f>IF(tab_plan[[#This Row],[1. Wdh. ]]&lt;&gt;"",tab_plan[[#This Row],[1. Wdh. ]],IFERROR(tab_plan[[#This Row],[Datum]]+VLOOKUP(tab_plan[[#This Row],[Wochentag]],tab_wiederholung[],2,0),""))</f>
        <v>44201</v>
      </c>
      <c r="L9" s="13">
        <f>IF(tab_plan[[#This Row],[2. Wdh. ]]&lt;&gt;"",tab_plan[[#This Row],[2. Wdh. ]],IFERROR(tab_plan[[#This Row],[Datum]]+VLOOKUP(tab_plan[[#This Row],[Wochentag]],tab_wiederholung[],3,0),""))</f>
        <v>44202</v>
      </c>
      <c r="M9" s="13">
        <f>IF(tab_plan[[#This Row],[3. Wdh. ]]&lt;&gt;"",tab_plan[[#This Row],[3. Wdh. ]],IFERROR(tab_plan[[#This Row],[Datum]]+VLOOKUP(tab_plan[[#This Row],[Wochentag]],tab_wiederholung[],4,0),""))</f>
        <v>44204</v>
      </c>
      <c r="N9" s="13">
        <f>IF(tab_plan[[#This Row],[4. Wdh. ]]&lt;&gt;"",tab_plan[[#This Row],[4. Wdh. ]],IFERROR(tab_plan[[#This Row],[Datum]]+VLOOKUP(tab_plan[[#This Row],[Wochentag]],tab_wiederholung[],5,0),""))</f>
        <v>44208</v>
      </c>
      <c r="O9" s="13">
        <f>IF(tab_plan[[#This Row],[5. Wdh. ]]&lt;&gt;"",tab_plan[[#This Row],[5. Wdh. ]],IFERROR(tab_plan[[#This Row],[Datum]]+VLOOKUP(tab_plan[[#This Row],[Wochentag]],tab_wiederholung[],6,0),""))</f>
        <v>44222</v>
      </c>
      <c r="P9" s="13">
        <f>IF(tab_plan[[#This Row],[6. Wdh. ]]&lt;&gt;"",tab_plan[[#This Row],[6. Wdh. ]],IFERROR(tab_plan[[#This Row],[Datum]]+VLOOKUP(tab_plan[[#This Row],[Wochentag]],tab_wiederholung[],7,0),""))</f>
        <v>44257</v>
      </c>
      <c r="Q9" s="13">
        <f>IF(tab_plan[[#This Row],[7. Wdh. ]]&lt;&gt;"",tab_plan[[#This Row],[7. Wdh. ]],IFERROR(tab_plan[[#This Row],[Datum]]+VLOOKUP(tab_plan[[#This Row],[Wochentag]],tab_wiederholung[],8,0),""))</f>
        <v>44565</v>
      </c>
      <c r="R9" s="13"/>
      <c r="S9" s="13"/>
      <c r="T9" s="13"/>
      <c r="U9" s="13"/>
      <c r="V9" s="13"/>
      <c r="W9" s="13"/>
      <c r="X9" s="13"/>
      <c r="Y9" s="13" t="str">
        <f>IF(tab_plan[[#This Row],[Aufgabe]]&lt;&gt;"",tab_plan[[#This Row],[Aufgabe]]&amp;" ("&amp;TEXT(tab_plan[[#This Row],[Datum]],"T.M.")&amp;")","")</f>
        <v/>
      </c>
      <c r="Z9" s="13" t="e" cm="1">
        <f t="array" ref="Z9">tab_plan[[#This Row],[Datum]]=INDEX(tab_feiertage[Datum],SMALL(IF((tab_feiertage[Datum]=tab_plan[[#This Row],[Datum]])*(tab_feiertage[Gültigkeit]="x"),ROW(tab_feiertage[Datum])-31),1))</f>
        <v>#NUM!</v>
      </c>
    </row>
    <row r="10" spans="1:26" x14ac:dyDescent="0.25">
      <c r="A10" s="10" t="str">
        <f>TEXT(tab_plan[[#This Row],[Datum]],"TTTT")</f>
        <v>Mittwoch</v>
      </c>
      <c r="B10" s="9">
        <f t="shared" si="0"/>
        <v>44202</v>
      </c>
      <c r="C10" s="6"/>
      <c r="D10" s="6" t="str" cm="1">
        <f t="array" ref="D10">IFERROR(INDEX(tab_plan[Text],SMALL(IF(tab_plan[1. Wdh. am]=tab_plan[[#This Row],[Datum]],ROW(tab_plan[1. Wdh. am])-4),1)),"")</f>
        <v/>
      </c>
      <c r="E10" s="6" t="str" cm="1">
        <f t="array" ref="E10">IFERROR(INDEX(tab_plan[Text],SMALL(IF(tab_plan[2. Wdh. am]=tab_plan[[#This Row],[Datum]],ROW(tab_plan[2. Wdh. am])-4),1)),"")</f>
        <v/>
      </c>
      <c r="F10" s="6" t="str" cm="1">
        <f t="array" ref="F10">IFERROR(INDEX(tab_plan[Text],SMALL(IF(tab_plan[3. Wdh. am]=tab_plan[[#This Row],[Datum]],ROW(tab_plan[3. Wdh. am])-4),1)),"")</f>
        <v/>
      </c>
      <c r="G10" s="6" t="str" cm="1">
        <f t="array" ref="G10">IFERROR(INDEX(tab_plan[Text],SMALL(IF(tab_plan[4. Wdh. am]=tab_plan[[#This Row],[Datum]],ROW(tab_plan[4. Wdh. am])-4),1)),"")</f>
        <v/>
      </c>
      <c r="H10" s="6" t="str" cm="1">
        <f t="array" ref="H10">IFERROR(INDEX(tab_plan[Text],SMALL(IF(tab_plan[5. Wdh. am]=tab_plan[[#This Row],[Datum]],ROW(tab_plan[5. Wdh. am])-4),1)),"")</f>
        <v/>
      </c>
      <c r="I10" s="6" t="str" cm="1">
        <f t="array" ref="I10">IFERROR(INDEX(tab_plan[Text],SMALL(IF(tab_plan[6. Wdh. am]=tab_plan[[#This Row],[Datum]],ROW(tab_plan[6. Wdh. am])-4),1)),"")</f>
        <v/>
      </c>
      <c r="J10" s="6" t="str" cm="1">
        <f t="array" ref="J10">IFERROR(INDEX(tab_plan[Text],SMALL(IF(tab_plan[7. Wdh. am]=tab_plan[[#This Row],[Datum]],ROW(tab_plan[7. Wdh. am])-4),1)),"")</f>
        <v/>
      </c>
      <c r="K10" s="13">
        <f>IF(tab_plan[[#This Row],[1. Wdh. ]]&lt;&gt;"",tab_plan[[#This Row],[1. Wdh. ]],IFERROR(tab_plan[[#This Row],[Datum]]+VLOOKUP(tab_plan[[#This Row],[Wochentag]],tab_wiederholung[],2,0),""))</f>
        <v>44202</v>
      </c>
      <c r="L10" s="13">
        <f>IF(tab_plan[[#This Row],[2. Wdh. ]]&lt;&gt;"",tab_plan[[#This Row],[2. Wdh. ]],IFERROR(tab_plan[[#This Row],[Datum]]+VLOOKUP(tab_plan[[#This Row],[Wochentag]],tab_wiederholung[],3,0),""))</f>
        <v>44203</v>
      </c>
      <c r="M10" s="13">
        <f>IF(tab_plan[[#This Row],[3. Wdh. ]]&lt;&gt;"",tab_plan[[#This Row],[3. Wdh. ]],IFERROR(tab_plan[[#This Row],[Datum]]+VLOOKUP(tab_plan[[#This Row],[Wochentag]],tab_wiederholung[],4,0),""))</f>
        <v>44205</v>
      </c>
      <c r="N10" s="13">
        <f>IF(tab_plan[[#This Row],[4. Wdh. ]]&lt;&gt;"",tab_plan[[#This Row],[4. Wdh. ]],IFERROR(tab_plan[[#This Row],[Datum]]+VLOOKUP(tab_plan[[#This Row],[Wochentag]],tab_wiederholung[],5,0),""))</f>
        <v>44209</v>
      </c>
      <c r="O10" s="13">
        <f>IF(tab_plan[[#This Row],[5. Wdh. ]]&lt;&gt;"",tab_plan[[#This Row],[5. Wdh. ]],IFERROR(tab_plan[[#This Row],[Datum]]+VLOOKUP(tab_plan[[#This Row],[Wochentag]],tab_wiederholung[],6,0),""))</f>
        <v>44223</v>
      </c>
      <c r="P10" s="13">
        <f>IF(tab_plan[[#This Row],[6. Wdh. ]]&lt;&gt;"",tab_plan[[#This Row],[6. Wdh. ]],IFERROR(tab_plan[[#This Row],[Datum]]+VLOOKUP(tab_plan[[#This Row],[Wochentag]],tab_wiederholung[],7,0),""))</f>
        <v>44258</v>
      </c>
      <c r="Q10" s="13">
        <f>IF(tab_plan[[#This Row],[7. Wdh. ]]&lt;&gt;"",tab_plan[[#This Row],[7. Wdh. ]],IFERROR(tab_plan[[#This Row],[Datum]]+VLOOKUP(tab_plan[[#This Row],[Wochentag]],tab_wiederholung[],8,0),""))</f>
        <v>44566</v>
      </c>
      <c r="R10" s="13"/>
      <c r="S10" s="13"/>
      <c r="T10" s="13"/>
      <c r="U10" s="13"/>
      <c r="V10" s="13"/>
      <c r="W10" s="13"/>
      <c r="X10" s="13"/>
      <c r="Y10" s="13" t="str">
        <f>IF(tab_plan[[#This Row],[Aufgabe]]&lt;&gt;"",tab_plan[[#This Row],[Aufgabe]]&amp;" ("&amp;TEXT(tab_plan[[#This Row],[Datum]],"T.M.")&amp;")","")</f>
        <v/>
      </c>
      <c r="Z10" s="13" t="b" cm="1">
        <f t="array" ref="Z10">tab_plan[[#This Row],[Datum]]=INDEX(tab_feiertage[Datum],SMALL(IF((tab_feiertage[Datum]=tab_plan[[#This Row],[Datum]])*(tab_feiertage[Gültigkeit]="x"),ROW(tab_feiertage[Datum])-31),1))</f>
        <v>1</v>
      </c>
    </row>
    <row r="11" spans="1:26" x14ac:dyDescent="0.25">
      <c r="A11" s="10" t="str">
        <f>TEXT(tab_plan[[#This Row],[Datum]],"TTTT")</f>
        <v>Donnerstag</v>
      </c>
      <c r="B11" s="9">
        <f t="shared" si="0"/>
        <v>44203</v>
      </c>
      <c r="C11" s="6"/>
      <c r="D11" s="6" t="str" cm="1">
        <f t="array" ref="D11">IFERROR(INDEX(tab_plan[Text],SMALL(IF(tab_plan[1. Wdh. am]=tab_plan[[#This Row],[Datum]],ROW(tab_plan[1. Wdh. am])-4),1)),"")</f>
        <v/>
      </c>
      <c r="E11" s="6" t="str" cm="1">
        <f t="array" ref="E11">IFERROR(INDEX(tab_plan[Text],SMALL(IF(tab_plan[2. Wdh. am]=tab_plan[[#This Row],[Datum]],ROW(tab_plan[2. Wdh. am])-4),1)),"")</f>
        <v/>
      </c>
      <c r="F11" s="6" t="str" cm="1">
        <f t="array" ref="F11">IFERROR(INDEX(tab_plan[Text],SMALL(IF(tab_plan[3. Wdh. am]=tab_plan[[#This Row],[Datum]],ROW(tab_plan[3. Wdh. am])-4),1)),"")</f>
        <v/>
      </c>
      <c r="G11" s="6" t="str" cm="1">
        <f t="array" ref="G11">IFERROR(INDEX(tab_plan[Text],SMALL(IF(tab_plan[4. Wdh. am]=tab_plan[[#This Row],[Datum]],ROW(tab_plan[4. Wdh. am])-4),1)),"")</f>
        <v/>
      </c>
      <c r="H11" s="6" t="str" cm="1">
        <f t="array" ref="H11">IFERROR(INDEX(tab_plan[Text],SMALL(IF(tab_plan[5. Wdh. am]=tab_plan[[#This Row],[Datum]],ROW(tab_plan[5. Wdh. am])-4),1)),"")</f>
        <v/>
      </c>
      <c r="I11" s="6" t="str" cm="1">
        <f t="array" ref="I11">IFERROR(INDEX(tab_plan[Text],SMALL(IF(tab_plan[6. Wdh. am]=tab_plan[[#This Row],[Datum]],ROW(tab_plan[6. Wdh. am])-4),1)),"")</f>
        <v/>
      </c>
      <c r="J11" s="6" t="str" cm="1">
        <f t="array" ref="J11">IFERROR(INDEX(tab_plan[Text],SMALL(IF(tab_plan[7. Wdh. am]=tab_plan[[#This Row],[Datum]],ROW(tab_plan[7. Wdh. am])-4),1)),"")</f>
        <v/>
      </c>
      <c r="K11" s="13">
        <f>IF(tab_plan[[#This Row],[1. Wdh. ]]&lt;&gt;"",tab_plan[[#This Row],[1. Wdh. ]],IFERROR(tab_plan[[#This Row],[Datum]]+VLOOKUP(tab_plan[[#This Row],[Wochentag]],tab_wiederholung[],2,0),""))</f>
        <v>44203</v>
      </c>
      <c r="L11" s="13">
        <f>IF(tab_plan[[#This Row],[2. Wdh. ]]&lt;&gt;"",tab_plan[[#This Row],[2. Wdh. ]],IFERROR(tab_plan[[#This Row],[Datum]]+VLOOKUP(tab_plan[[#This Row],[Wochentag]],tab_wiederholung[],3,0),""))</f>
        <v>44204</v>
      </c>
      <c r="M11" s="13">
        <f>IF(tab_plan[[#This Row],[3. Wdh. ]]&lt;&gt;"",tab_plan[[#This Row],[3. Wdh. ]],IFERROR(tab_plan[[#This Row],[Datum]]+VLOOKUP(tab_plan[[#This Row],[Wochentag]],tab_wiederholung[],4,0),""))</f>
        <v>44206</v>
      </c>
      <c r="N11" s="13">
        <f>IF(tab_plan[[#This Row],[4. Wdh. ]]&lt;&gt;"",tab_plan[[#This Row],[4. Wdh. ]],IFERROR(tab_plan[[#This Row],[Datum]]+VLOOKUP(tab_plan[[#This Row],[Wochentag]],tab_wiederholung[],5,0),""))</f>
        <v>44210</v>
      </c>
      <c r="O11" s="13">
        <f>IF(tab_plan[[#This Row],[5. Wdh. ]]&lt;&gt;"",tab_plan[[#This Row],[5. Wdh. ]],IFERROR(tab_plan[[#This Row],[Datum]]+VLOOKUP(tab_plan[[#This Row],[Wochentag]],tab_wiederholung[],6,0),""))</f>
        <v>44224</v>
      </c>
      <c r="P11" s="13">
        <f>IF(tab_plan[[#This Row],[6. Wdh. ]]&lt;&gt;"",tab_plan[[#This Row],[6. Wdh. ]],IFERROR(tab_plan[[#This Row],[Datum]]+VLOOKUP(tab_plan[[#This Row],[Wochentag]],tab_wiederholung[],7,0),""))</f>
        <v>44259</v>
      </c>
      <c r="Q11" s="13">
        <f>IF(tab_plan[[#This Row],[7. Wdh. ]]&lt;&gt;"",tab_plan[[#This Row],[7. Wdh. ]],IFERROR(tab_plan[[#This Row],[Datum]]+VLOOKUP(tab_plan[[#This Row],[Wochentag]],tab_wiederholung[],8,0),""))</f>
        <v>44567</v>
      </c>
      <c r="R11" s="13"/>
      <c r="S11" s="13"/>
      <c r="T11" s="13"/>
      <c r="U11" s="13"/>
      <c r="V11" s="13"/>
      <c r="W11" s="13"/>
      <c r="X11" s="13"/>
      <c r="Y11" s="13" t="str">
        <f>IF(tab_plan[[#This Row],[Aufgabe]]&lt;&gt;"",tab_plan[[#This Row],[Aufgabe]]&amp;" ("&amp;TEXT(tab_plan[[#This Row],[Datum]],"T.M.")&amp;")","")</f>
        <v/>
      </c>
      <c r="Z11" s="13" t="e" cm="1">
        <f t="array" ref="Z11">tab_plan[[#This Row],[Datum]]=INDEX(tab_feiertage[Datum],SMALL(IF((tab_feiertage[Datum]=tab_plan[[#This Row],[Datum]])*(tab_feiertage[Gültigkeit]="x"),ROW(tab_feiertage[Datum])-31),1))</f>
        <v>#NUM!</v>
      </c>
    </row>
    <row r="12" spans="1:26" x14ac:dyDescent="0.25">
      <c r="A12" s="10" t="str">
        <f>TEXT(tab_plan[[#This Row],[Datum]],"TTTT")</f>
        <v>Freitag</v>
      </c>
      <c r="B12" s="9">
        <f t="shared" si="0"/>
        <v>44204</v>
      </c>
      <c r="C12" s="6"/>
      <c r="D12" s="6" t="str" cm="1">
        <f t="array" ref="D12">IFERROR(INDEX(tab_plan[Text],SMALL(IF(tab_plan[1. Wdh. am]=tab_plan[[#This Row],[Datum]],ROW(tab_plan[1. Wdh. am])-4),1)),"")</f>
        <v/>
      </c>
      <c r="E12" s="6" t="str" cm="1">
        <f t="array" ref="E12">IFERROR(INDEX(tab_plan[Text],SMALL(IF(tab_plan[2. Wdh. am]=tab_plan[[#This Row],[Datum]],ROW(tab_plan[2. Wdh. am])-4),1)),"")</f>
        <v/>
      </c>
      <c r="F12" s="6" t="str" cm="1">
        <f t="array" ref="F12">IFERROR(INDEX(tab_plan[Text],SMALL(IF(tab_plan[3. Wdh. am]=tab_plan[[#This Row],[Datum]],ROW(tab_plan[3. Wdh. am])-4),1)),"")</f>
        <v/>
      </c>
      <c r="G12" s="6" t="str" cm="1">
        <f t="array" ref="G12">IFERROR(INDEX(tab_plan[Text],SMALL(IF(tab_plan[4. Wdh. am]=tab_plan[[#This Row],[Datum]],ROW(tab_plan[4. Wdh. am])-4),1)),"")</f>
        <v>Test (1.1.)</v>
      </c>
      <c r="H12" s="6" t="str" cm="1">
        <f t="array" ref="H12">IFERROR(INDEX(tab_plan[Text],SMALL(IF(tab_plan[5. Wdh. am]=tab_plan[[#This Row],[Datum]],ROW(tab_plan[5. Wdh. am])-4),1)),"")</f>
        <v/>
      </c>
      <c r="I12" s="6" t="str" cm="1">
        <f t="array" ref="I12">IFERROR(INDEX(tab_plan[Text],SMALL(IF(tab_plan[6. Wdh. am]=tab_plan[[#This Row],[Datum]],ROW(tab_plan[6. Wdh. am])-4),1)),"")</f>
        <v/>
      </c>
      <c r="J12" s="6" t="str" cm="1">
        <f t="array" ref="J12">IFERROR(INDEX(tab_plan[Text],SMALL(IF(tab_plan[7. Wdh. am]=tab_plan[[#This Row],[Datum]],ROW(tab_plan[7. Wdh. am])-4),1)),"")</f>
        <v/>
      </c>
      <c r="K12" s="13">
        <f>IF(tab_plan[[#This Row],[1. Wdh. ]]&lt;&gt;"",tab_plan[[#This Row],[1. Wdh. ]],IFERROR(tab_plan[[#This Row],[Datum]]+VLOOKUP(tab_plan[[#This Row],[Wochentag]],tab_wiederholung[],2,0),""))</f>
        <v>44204</v>
      </c>
      <c r="L12" s="13">
        <f>IF(tab_plan[[#This Row],[2. Wdh. ]]&lt;&gt;"",tab_plan[[#This Row],[2. Wdh. ]],IFERROR(tab_plan[[#This Row],[Datum]]+VLOOKUP(tab_plan[[#This Row],[Wochentag]],tab_wiederholung[],3,0),""))</f>
        <v>44205</v>
      </c>
      <c r="M12" s="13">
        <f>IF(tab_plan[[#This Row],[3. Wdh. ]]&lt;&gt;"",tab_plan[[#This Row],[3. Wdh. ]],IFERROR(tab_plan[[#This Row],[Datum]]+VLOOKUP(tab_plan[[#This Row],[Wochentag]],tab_wiederholung[],4,0),""))</f>
        <v>44207</v>
      </c>
      <c r="N12" s="13">
        <f>IF(tab_plan[[#This Row],[4. Wdh. ]]&lt;&gt;"",tab_plan[[#This Row],[4. Wdh. ]],IFERROR(tab_plan[[#This Row],[Datum]]+VLOOKUP(tab_plan[[#This Row],[Wochentag]],tab_wiederholung[],5,0),""))</f>
        <v>44211</v>
      </c>
      <c r="O12" s="13">
        <f>IF(tab_plan[[#This Row],[5. Wdh. ]]&lt;&gt;"",tab_plan[[#This Row],[5. Wdh. ]],IFERROR(tab_plan[[#This Row],[Datum]]+VLOOKUP(tab_plan[[#This Row],[Wochentag]],tab_wiederholung[],6,0),""))</f>
        <v>44225</v>
      </c>
      <c r="P12" s="13">
        <f>IF(tab_plan[[#This Row],[6. Wdh. ]]&lt;&gt;"",tab_plan[[#This Row],[6. Wdh. ]],IFERROR(tab_plan[[#This Row],[Datum]]+VLOOKUP(tab_plan[[#This Row],[Wochentag]],tab_wiederholung[],7,0),""))</f>
        <v>44260</v>
      </c>
      <c r="Q12" s="13">
        <f>IF(tab_plan[[#This Row],[7. Wdh. ]]&lt;&gt;"",tab_plan[[#This Row],[7. Wdh. ]],IFERROR(tab_plan[[#This Row],[Datum]]+VLOOKUP(tab_plan[[#This Row],[Wochentag]],tab_wiederholung[],8,0),""))</f>
        <v>44568</v>
      </c>
      <c r="R12" s="13"/>
      <c r="S12" s="13"/>
      <c r="T12" s="13"/>
      <c r="U12" s="13"/>
      <c r="V12" s="13"/>
      <c r="W12" s="13"/>
      <c r="X12" s="13"/>
      <c r="Y12" s="13" t="str">
        <f>IF(tab_plan[[#This Row],[Aufgabe]]&lt;&gt;"",tab_plan[[#This Row],[Aufgabe]]&amp;" ("&amp;TEXT(tab_plan[[#This Row],[Datum]],"T.M.")&amp;")","")</f>
        <v/>
      </c>
      <c r="Z12" s="13" t="e" cm="1">
        <f t="array" ref="Z12">tab_plan[[#This Row],[Datum]]=INDEX(tab_feiertage[Datum],SMALL(IF((tab_feiertage[Datum]=tab_plan[[#This Row],[Datum]])*(tab_feiertage[Gültigkeit]="x"),ROW(tab_feiertage[Datum])-31),1))</f>
        <v>#NUM!</v>
      </c>
    </row>
    <row r="13" spans="1:26" x14ac:dyDescent="0.25">
      <c r="A13" s="10" t="str">
        <f>TEXT(tab_plan[[#This Row],[Datum]],"TTTT")</f>
        <v>Samstag</v>
      </c>
      <c r="B13" s="9">
        <f t="shared" si="0"/>
        <v>44205</v>
      </c>
      <c r="C13" s="6"/>
      <c r="D13" s="6" t="str" cm="1">
        <f t="array" ref="D13">IFERROR(INDEX(tab_plan[Text],SMALL(IF(tab_plan[1. Wdh. am]=tab_plan[[#This Row],[Datum]],ROW(tab_plan[1. Wdh. am])-4),1)),"")</f>
        <v/>
      </c>
      <c r="E13" s="6" t="str" cm="1">
        <f t="array" ref="E13">IFERROR(INDEX(tab_plan[Text],SMALL(IF(tab_plan[2. Wdh. am]=tab_plan[[#This Row],[Datum]],ROW(tab_plan[2. Wdh. am])-4),1)),"")</f>
        <v/>
      </c>
      <c r="F13" s="6" t="str" cm="1">
        <f t="array" ref="F13">IFERROR(INDEX(tab_plan[Text],SMALL(IF(tab_plan[3. Wdh. am]=tab_plan[[#This Row],[Datum]],ROW(tab_plan[3. Wdh. am])-4),1)),"")</f>
        <v/>
      </c>
      <c r="G13" s="6" t="str" cm="1">
        <f t="array" ref="G13">IFERROR(INDEX(tab_plan[Text],SMALL(IF(tab_plan[4. Wdh. am]=tab_plan[[#This Row],[Datum]],ROW(tab_plan[4. Wdh. am])-4),1)),"")</f>
        <v/>
      </c>
      <c r="H13" s="6" t="str" cm="1">
        <f t="array" ref="H13">IFERROR(INDEX(tab_plan[Text],SMALL(IF(tab_plan[5. Wdh. am]=tab_plan[[#This Row],[Datum]],ROW(tab_plan[5. Wdh. am])-4),1)),"")</f>
        <v/>
      </c>
      <c r="I13" s="6" t="str" cm="1">
        <f t="array" ref="I13">IFERROR(INDEX(tab_plan[Text],SMALL(IF(tab_plan[6. Wdh. am]=tab_plan[[#This Row],[Datum]],ROW(tab_plan[6. Wdh. am])-4),1)),"")</f>
        <v/>
      </c>
      <c r="J13" s="6" t="str" cm="1">
        <f t="array" ref="J13">IFERROR(INDEX(tab_plan[Text],SMALL(IF(tab_plan[7. Wdh. am]=tab_plan[[#This Row],[Datum]],ROW(tab_plan[7. Wdh. am])-4),1)),"")</f>
        <v/>
      </c>
      <c r="K13" s="13">
        <f>IF(tab_plan[[#This Row],[1. Wdh. ]]&lt;&gt;"",tab_plan[[#This Row],[1. Wdh. ]],IFERROR(tab_plan[[#This Row],[Datum]]+VLOOKUP(tab_plan[[#This Row],[Wochentag]],tab_wiederholung[],2,0),""))</f>
        <v>44205</v>
      </c>
      <c r="L13" s="13">
        <f>IF(tab_plan[[#This Row],[2. Wdh. ]]&lt;&gt;"",tab_plan[[#This Row],[2. Wdh. ]],IFERROR(tab_plan[[#This Row],[Datum]]+VLOOKUP(tab_plan[[#This Row],[Wochentag]],tab_wiederholung[],3,0),""))</f>
        <v>44206</v>
      </c>
      <c r="M13" s="13">
        <f>IF(tab_plan[[#This Row],[3. Wdh. ]]&lt;&gt;"",tab_plan[[#This Row],[3. Wdh. ]],IFERROR(tab_plan[[#This Row],[Datum]]+VLOOKUP(tab_plan[[#This Row],[Wochentag]],tab_wiederholung[],4,0),""))</f>
        <v>44208</v>
      </c>
      <c r="N13" s="13">
        <f>IF(tab_plan[[#This Row],[4. Wdh. ]]&lt;&gt;"",tab_plan[[#This Row],[4. Wdh. ]],IFERROR(tab_plan[[#This Row],[Datum]]+VLOOKUP(tab_plan[[#This Row],[Wochentag]],tab_wiederholung[],5,0),""))</f>
        <v>44212</v>
      </c>
      <c r="O13" s="13">
        <f>IF(tab_plan[[#This Row],[5. Wdh. ]]&lt;&gt;"",tab_plan[[#This Row],[5. Wdh. ]],IFERROR(tab_plan[[#This Row],[Datum]]+VLOOKUP(tab_plan[[#This Row],[Wochentag]],tab_wiederholung[],6,0),""))</f>
        <v>44226</v>
      </c>
      <c r="P13" s="13">
        <f>IF(tab_plan[[#This Row],[6. Wdh. ]]&lt;&gt;"",tab_plan[[#This Row],[6. Wdh. ]],IFERROR(tab_plan[[#This Row],[Datum]]+VLOOKUP(tab_plan[[#This Row],[Wochentag]],tab_wiederholung[],7,0),""))</f>
        <v>44261</v>
      </c>
      <c r="Q13" s="13">
        <f>IF(tab_plan[[#This Row],[7. Wdh. ]]&lt;&gt;"",tab_plan[[#This Row],[7. Wdh. ]],IFERROR(tab_plan[[#This Row],[Datum]]+VLOOKUP(tab_plan[[#This Row],[Wochentag]],tab_wiederholung[],8,0),""))</f>
        <v>44569</v>
      </c>
      <c r="R13" s="13"/>
      <c r="S13" s="13"/>
      <c r="T13" s="13"/>
      <c r="U13" s="13"/>
      <c r="V13" s="13"/>
      <c r="W13" s="13"/>
      <c r="X13" s="13"/>
      <c r="Y13" s="13" t="str">
        <f>IF(tab_plan[[#This Row],[Aufgabe]]&lt;&gt;"",tab_plan[[#This Row],[Aufgabe]]&amp;" ("&amp;TEXT(tab_plan[[#This Row],[Datum]],"T.M.")&amp;")","")</f>
        <v/>
      </c>
      <c r="Z13" s="13" t="e" cm="1">
        <f t="array" ref="Z13">tab_plan[[#This Row],[Datum]]=INDEX(tab_feiertage[Datum],SMALL(IF((tab_feiertage[Datum]=tab_plan[[#This Row],[Datum]])*(tab_feiertage[Gültigkeit]="x"),ROW(tab_feiertage[Datum])-31),1))</f>
        <v>#NUM!</v>
      </c>
    </row>
    <row r="14" spans="1:26" x14ac:dyDescent="0.25">
      <c r="A14" s="10" t="str">
        <f>TEXT(tab_plan[[#This Row],[Datum]],"TTTT")</f>
        <v>Sonntag</v>
      </c>
      <c r="B14" s="9">
        <f t="shared" si="0"/>
        <v>44206</v>
      </c>
      <c r="C14" s="6"/>
      <c r="D14" s="6" t="str" cm="1">
        <f t="array" ref="D14">IFERROR(INDEX(tab_plan[Text],SMALL(IF(tab_plan[1. Wdh. am]=tab_plan[[#This Row],[Datum]],ROW(tab_plan[1. Wdh. am])-4),1)),"")</f>
        <v/>
      </c>
      <c r="E14" s="6" t="str" cm="1">
        <f t="array" ref="E14">IFERROR(INDEX(tab_plan[Text],SMALL(IF(tab_plan[2. Wdh. am]=tab_plan[[#This Row],[Datum]],ROW(tab_plan[2. Wdh. am])-4),1)),"")</f>
        <v/>
      </c>
      <c r="F14" s="6" t="str" cm="1">
        <f t="array" ref="F14">IFERROR(INDEX(tab_plan[Text],SMALL(IF(tab_plan[3. Wdh. am]=tab_plan[[#This Row],[Datum]],ROW(tab_plan[3. Wdh. am])-4),1)),"")</f>
        <v/>
      </c>
      <c r="G14" s="6" t="str" cm="1">
        <f t="array" ref="G14">IFERROR(INDEX(tab_plan[Text],SMALL(IF(tab_plan[4. Wdh. am]=tab_plan[[#This Row],[Datum]],ROW(tab_plan[4. Wdh. am])-4),1)),"")</f>
        <v/>
      </c>
      <c r="H14" s="6" t="str" cm="1">
        <f t="array" ref="H14">IFERROR(INDEX(tab_plan[Text],SMALL(IF(tab_plan[5. Wdh. am]=tab_plan[[#This Row],[Datum]],ROW(tab_plan[5. Wdh. am])-4),1)),"")</f>
        <v/>
      </c>
      <c r="I14" s="6" t="str" cm="1">
        <f t="array" ref="I14">IFERROR(INDEX(tab_plan[Text],SMALL(IF(tab_plan[6. Wdh. am]=tab_plan[[#This Row],[Datum]],ROW(tab_plan[6. Wdh. am])-4),1)),"")</f>
        <v/>
      </c>
      <c r="J14" s="6" t="str" cm="1">
        <f t="array" ref="J14">IFERROR(INDEX(tab_plan[Text],SMALL(IF(tab_plan[7. Wdh. am]=tab_plan[[#This Row],[Datum]],ROW(tab_plan[7. Wdh. am])-4),1)),"")</f>
        <v/>
      </c>
      <c r="K14" s="13">
        <f>IF(tab_plan[[#This Row],[1. Wdh. ]]&lt;&gt;"",tab_plan[[#This Row],[1. Wdh. ]],IFERROR(tab_plan[[#This Row],[Datum]]+VLOOKUP(tab_plan[[#This Row],[Wochentag]],tab_wiederholung[],2,0),""))</f>
        <v>44206</v>
      </c>
      <c r="L14" s="13">
        <f>IF(tab_plan[[#This Row],[2. Wdh. ]]&lt;&gt;"",tab_plan[[#This Row],[2. Wdh. ]],IFERROR(tab_plan[[#This Row],[Datum]]+VLOOKUP(tab_plan[[#This Row],[Wochentag]],tab_wiederholung[],3,0),""))</f>
        <v>44207</v>
      </c>
      <c r="M14" s="13">
        <f>IF(tab_plan[[#This Row],[3. Wdh. ]]&lt;&gt;"",tab_plan[[#This Row],[3. Wdh. ]],IFERROR(tab_plan[[#This Row],[Datum]]+VLOOKUP(tab_plan[[#This Row],[Wochentag]],tab_wiederholung[],4,0),""))</f>
        <v>44209</v>
      </c>
      <c r="N14" s="13">
        <f>IF(tab_plan[[#This Row],[4. Wdh. ]]&lt;&gt;"",tab_plan[[#This Row],[4. Wdh. ]],IFERROR(tab_plan[[#This Row],[Datum]]+VLOOKUP(tab_plan[[#This Row],[Wochentag]],tab_wiederholung[],5,0),""))</f>
        <v>44213</v>
      </c>
      <c r="O14" s="13">
        <f>IF(tab_plan[[#This Row],[5. Wdh. ]]&lt;&gt;"",tab_plan[[#This Row],[5. Wdh. ]],IFERROR(tab_plan[[#This Row],[Datum]]+VLOOKUP(tab_plan[[#This Row],[Wochentag]],tab_wiederholung[],6,0),""))</f>
        <v>44227</v>
      </c>
      <c r="P14" s="13">
        <f>IF(tab_plan[[#This Row],[6. Wdh. ]]&lt;&gt;"",tab_plan[[#This Row],[6. Wdh. ]],IFERROR(tab_plan[[#This Row],[Datum]]+VLOOKUP(tab_plan[[#This Row],[Wochentag]],tab_wiederholung[],7,0),""))</f>
        <v>44262</v>
      </c>
      <c r="Q14" s="13">
        <f>IF(tab_plan[[#This Row],[7. Wdh. ]]&lt;&gt;"",tab_plan[[#This Row],[7. Wdh. ]],IFERROR(tab_plan[[#This Row],[Datum]]+VLOOKUP(tab_plan[[#This Row],[Wochentag]],tab_wiederholung[],8,0),""))</f>
        <v>44570</v>
      </c>
      <c r="R14" s="13"/>
      <c r="S14" s="13"/>
      <c r="T14" s="13"/>
      <c r="U14" s="13"/>
      <c r="V14" s="13"/>
      <c r="W14" s="13"/>
      <c r="X14" s="13"/>
      <c r="Y14" s="13" t="str">
        <f>IF(tab_plan[[#This Row],[Aufgabe]]&lt;&gt;"",tab_plan[[#This Row],[Aufgabe]]&amp;" ("&amp;TEXT(tab_plan[[#This Row],[Datum]],"T.M.")&amp;")","")</f>
        <v/>
      </c>
      <c r="Z14" s="13" t="e" cm="1">
        <f t="array" ref="Z14">tab_plan[[#This Row],[Datum]]=INDEX(tab_feiertage[Datum],SMALL(IF((tab_feiertage[Datum]=tab_plan[[#This Row],[Datum]])*(tab_feiertage[Gültigkeit]="x"),ROW(tab_feiertage[Datum])-31),1))</f>
        <v>#NUM!</v>
      </c>
    </row>
    <row r="15" spans="1:26" x14ac:dyDescent="0.25">
      <c r="A15" s="10" t="str">
        <f>TEXT(tab_plan[[#This Row],[Datum]],"TTTT")</f>
        <v>Montag</v>
      </c>
      <c r="B15" s="9">
        <f t="shared" si="0"/>
        <v>44207</v>
      </c>
      <c r="C15" s="6"/>
      <c r="D15" s="6" t="str" cm="1">
        <f t="array" ref="D15">IFERROR(INDEX(tab_plan[Text],SMALL(IF(tab_plan[1. Wdh. am]=tab_plan[[#This Row],[Datum]],ROW(tab_plan[1. Wdh. am])-4),1)),"")</f>
        <v/>
      </c>
      <c r="E15" s="6" t="str" cm="1">
        <f t="array" ref="E15">IFERROR(INDEX(tab_plan[Text],SMALL(IF(tab_plan[2. Wdh. am]=tab_plan[[#This Row],[Datum]],ROW(tab_plan[2. Wdh. am])-4),1)),"")</f>
        <v/>
      </c>
      <c r="F15" s="6" t="str" cm="1">
        <f t="array" ref="F15">IFERROR(INDEX(tab_plan[Text],SMALL(IF(tab_plan[3. Wdh. am]=tab_plan[[#This Row],[Datum]],ROW(tab_plan[3. Wdh. am])-4),1)),"")</f>
        <v/>
      </c>
      <c r="G15" s="6" t="str" cm="1">
        <f t="array" ref="G15">IFERROR(INDEX(tab_plan[Text],SMALL(IF(tab_plan[4. Wdh. am]=tab_plan[[#This Row],[Datum]],ROW(tab_plan[4. Wdh. am])-4),1)),"")</f>
        <v/>
      </c>
      <c r="H15" s="6" t="str" cm="1">
        <f t="array" ref="H15">IFERROR(INDEX(tab_plan[Text],SMALL(IF(tab_plan[5. Wdh. am]=tab_plan[[#This Row],[Datum]],ROW(tab_plan[5. Wdh. am])-4),1)),"")</f>
        <v/>
      </c>
      <c r="I15" s="6" t="str" cm="1">
        <f t="array" ref="I15">IFERROR(INDEX(tab_plan[Text],SMALL(IF(tab_plan[6. Wdh. am]=tab_plan[[#This Row],[Datum]],ROW(tab_plan[6. Wdh. am])-4),1)),"")</f>
        <v/>
      </c>
      <c r="J15" s="6" t="str" cm="1">
        <f t="array" ref="J15">IFERROR(INDEX(tab_plan[Text],SMALL(IF(tab_plan[7. Wdh. am]=tab_plan[[#This Row],[Datum]],ROW(tab_plan[7. Wdh. am])-4),1)),"")</f>
        <v/>
      </c>
      <c r="K15" s="13">
        <f>IF(tab_plan[[#This Row],[1. Wdh. ]]&lt;&gt;"",tab_plan[[#This Row],[1. Wdh. ]],IFERROR(tab_plan[[#This Row],[Datum]]+VLOOKUP(tab_plan[[#This Row],[Wochentag]],tab_wiederholung[],2,0),""))</f>
        <v>44207</v>
      </c>
      <c r="L15" s="13">
        <f>IF(tab_plan[[#This Row],[2. Wdh. ]]&lt;&gt;"",tab_plan[[#This Row],[2. Wdh. ]],IFERROR(tab_plan[[#This Row],[Datum]]+VLOOKUP(tab_plan[[#This Row],[Wochentag]],tab_wiederholung[],3,0),""))</f>
        <v>44208</v>
      </c>
      <c r="M15" s="13">
        <f>IF(tab_plan[[#This Row],[3. Wdh. ]]&lt;&gt;"",tab_plan[[#This Row],[3. Wdh. ]],IFERROR(tab_plan[[#This Row],[Datum]]+VLOOKUP(tab_plan[[#This Row],[Wochentag]],tab_wiederholung[],4,0),""))</f>
        <v>44210</v>
      </c>
      <c r="N15" s="13">
        <f>IF(tab_plan[[#This Row],[4. Wdh. ]]&lt;&gt;"",tab_plan[[#This Row],[4. Wdh. ]],IFERROR(tab_plan[[#This Row],[Datum]]+VLOOKUP(tab_plan[[#This Row],[Wochentag]],tab_wiederholung[],5,0),""))</f>
        <v>44214</v>
      </c>
      <c r="O15" s="13">
        <f>IF(tab_plan[[#This Row],[5. Wdh. ]]&lt;&gt;"",tab_plan[[#This Row],[5. Wdh. ]],IFERROR(tab_plan[[#This Row],[Datum]]+VLOOKUP(tab_plan[[#This Row],[Wochentag]],tab_wiederholung[],6,0),""))</f>
        <v>44228</v>
      </c>
      <c r="P15" s="13">
        <f>IF(tab_plan[[#This Row],[6. Wdh. ]]&lt;&gt;"",tab_plan[[#This Row],[6. Wdh. ]],IFERROR(tab_plan[[#This Row],[Datum]]+VLOOKUP(tab_plan[[#This Row],[Wochentag]],tab_wiederholung[],7,0),""))</f>
        <v>44263</v>
      </c>
      <c r="Q15" s="13">
        <f>IF(tab_plan[[#This Row],[7. Wdh. ]]&lt;&gt;"",tab_plan[[#This Row],[7. Wdh. ]],IFERROR(tab_plan[[#This Row],[Datum]]+VLOOKUP(tab_plan[[#This Row],[Wochentag]],tab_wiederholung[],8,0),""))</f>
        <v>44571</v>
      </c>
      <c r="R15" s="13"/>
      <c r="S15" s="13"/>
      <c r="T15" s="13"/>
      <c r="U15" s="13"/>
      <c r="V15" s="13"/>
      <c r="W15" s="13"/>
      <c r="X15" s="13"/>
      <c r="Y15" s="13" t="str">
        <f>IF(tab_plan[[#This Row],[Aufgabe]]&lt;&gt;"",tab_plan[[#This Row],[Aufgabe]]&amp;" ("&amp;TEXT(tab_plan[[#This Row],[Datum]],"T.M.")&amp;")","")</f>
        <v/>
      </c>
      <c r="Z15" s="13" t="e" cm="1">
        <f t="array" ref="Z15">tab_plan[[#This Row],[Datum]]=INDEX(tab_feiertage[Datum],SMALL(IF((tab_feiertage[Datum]=tab_plan[[#This Row],[Datum]])*(tab_feiertage[Gültigkeit]="x"),ROW(tab_feiertage[Datum])-31),1))</f>
        <v>#NUM!</v>
      </c>
    </row>
    <row r="16" spans="1:26" x14ac:dyDescent="0.25">
      <c r="A16" s="10" t="str">
        <f>TEXT(tab_plan[[#This Row],[Datum]],"TTTT")</f>
        <v>Dienstag</v>
      </c>
      <c r="B16" s="9">
        <f t="shared" si="0"/>
        <v>44208</v>
      </c>
      <c r="C16" s="6"/>
      <c r="D16" s="6" t="str" cm="1">
        <f t="array" ref="D16">IFERROR(INDEX(tab_plan[Text],SMALL(IF(tab_plan[1. Wdh. am]=tab_plan[[#This Row],[Datum]],ROW(tab_plan[1. Wdh. am])-4),1)),"")</f>
        <v/>
      </c>
      <c r="E16" s="6" t="str" cm="1">
        <f t="array" ref="E16">IFERROR(INDEX(tab_plan[Text],SMALL(IF(tab_plan[2. Wdh. am]=tab_plan[[#This Row],[Datum]],ROW(tab_plan[2. Wdh. am])-4),1)),"")</f>
        <v/>
      </c>
      <c r="F16" s="6" t="str" cm="1">
        <f t="array" ref="F16">IFERROR(INDEX(tab_plan[Text],SMALL(IF(tab_plan[3. Wdh. am]=tab_plan[[#This Row],[Datum]],ROW(tab_plan[3. Wdh. am])-4),1)),"")</f>
        <v/>
      </c>
      <c r="G16" s="6" t="str" cm="1">
        <f t="array" ref="G16">IFERROR(INDEX(tab_plan[Text],SMALL(IF(tab_plan[4. Wdh. am]=tab_plan[[#This Row],[Datum]],ROW(tab_plan[4. Wdh. am])-4),1)),"")</f>
        <v/>
      </c>
      <c r="H16" s="6" t="str" cm="1">
        <f t="array" ref="H16">IFERROR(INDEX(tab_plan[Text],SMALL(IF(tab_plan[5. Wdh. am]=tab_plan[[#This Row],[Datum]],ROW(tab_plan[5. Wdh. am])-4),1)),"")</f>
        <v/>
      </c>
      <c r="I16" s="6" t="str" cm="1">
        <f t="array" ref="I16">IFERROR(INDEX(tab_plan[Text],SMALL(IF(tab_plan[6. Wdh. am]=tab_plan[[#This Row],[Datum]],ROW(tab_plan[6. Wdh. am])-4),1)),"")</f>
        <v/>
      </c>
      <c r="J16" s="6" t="str" cm="1">
        <f t="array" ref="J16">IFERROR(INDEX(tab_plan[Text],SMALL(IF(tab_plan[7. Wdh. am]=tab_plan[[#This Row],[Datum]],ROW(tab_plan[7. Wdh. am])-4),1)),"")</f>
        <v/>
      </c>
      <c r="K16" s="13">
        <f>IF(tab_plan[[#This Row],[1. Wdh. ]]&lt;&gt;"",tab_plan[[#This Row],[1. Wdh. ]],IFERROR(tab_plan[[#This Row],[Datum]]+VLOOKUP(tab_plan[[#This Row],[Wochentag]],tab_wiederholung[],2,0),""))</f>
        <v>44208</v>
      </c>
      <c r="L16" s="13">
        <f>IF(tab_plan[[#This Row],[2. Wdh. ]]&lt;&gt;"",tab_plan[[#This Row],[2. Wdh. ]],IFERROR(tab_plan[[#This Row],[Datum]]+VLOOKUP(tab_plan[[#This Row],[Wochentag]],tab_wiederholung[],3,0),""))</f>
        <v>44209</v>
      </c>
      <c r="M16" s="13">
        <f>IF(tab_plan[[#This Row],[3. Wdh. ]]&lt;&gt;"",tab_plan[[#This Row],[3. Wdh. ]],IFERROR(tab_plan[[#This Row],[Datum]]+VLOOKUP(tab_plan[[#This Row],[Wochentag]],tab_wiederholung[],4,0),""))</f>
        <v>44211</v>
      </c>
      <c r="N16" s="13">
        <f>IF(tab_plan[[#This Row],[4. Wdh. ]]&lt;&gt;"",tab_plan[[#This Row],[4. Wdh. ]],IFERROR(tab_plan[[#This Row],[Datum]]+VLOOKUP(tab_plan[[#This Row],[Wochentag]],tab_wiederholung[],5,0),""))</f>
        <v>44215</v>
      </c>
      <c r="O16" s="13">
        <f>IF(tab_plan[[#This Row],[5. Wdh. ]]&lt;&gt;"",tab_plan[[#This Row],[5. Wdh. ]],IFERROR(tab_plan[[#This Row],[Datum]]+VLOOKUP(tab_plan[[#This Row],[Wochentag]],tab_wiederholung[],6,0),""))</f>
        <v>44229</v>
      </c>
      <c r="P16" s="13">
        <f>IF(tab_plan[[#This Row],[6. Wdh. ]]&lt;&gt;"",tab_plan[[#This Row],[6. Wdh. ]],IFERROR(tab_plan[[#This Row],[Datum]]+VLOOKUP(tab_plan[[#This Row],[Wochentag]],tab_wiederholung[],7,0),""))</f>
        <v>44264</v>
      </c>
      <c r="Q16" s="13">
        <f>IF(tab_plan[[#This Row],[7. Wdh. ]]&lt;&gt;"",tab_plan[[#This Row],[7. Wdh. ]],IFERROR(tab_plan[[#This Row],[Datum]]+VLOOKUP(tab_plan[[#This Row],[Wochentag]],tab_wiederholung[],8,0),""))</f>
        <v>44572</v>
      </c>
      <c r="R16" s="13"/>
      <c r="S16" s="13"/>
      <c r="T16" s="13"/>
      <c r="U16" s="13"/>
      <c r="V16" s="13"/>
      <c r="W16" s="13"/>
      <c r="X16" s="13"/>
      <c r="Y16" s="13" t="str">
        <f>IF(tab_plan[[#This Row],[Aufgabe]]&lt;&gt;"",tab_plan[[#This Row],[Aufgabe]]&amp;" ("&amp;TEXT(tab_plan[[#This Row],[Datum]],"T.M.")&amp;")","")</f>
        <v/>
      </c>
      <c r="Z16" s="13" t="e" cm="1">
        <f t="array" ref="Z16">tab_plan[[#This Row],[Datum]]=INDEX(tab_feiertage[Datum],SMALL(IF((tab_feiertage[Datum]=tab_plan[[#This Row],[Datum]])*(tab_feiertage[Gültigkeit]="x"),ROW(tab_feiertage[Datum])-31),1))</f>
        <v>#NUM!</v>
      </c>
    </row>
    <row r="17" spans="1:26" x14ac:dyDescent="0.25">
      <c r="A17" s="10" t="str">
        <f>TEXT(tab_plan[[#This Row],[Datum]],"TTTT")</f>
        <v>Mittwoch</v>
      </c>
      <c r="B17" s="9">
        <f t="shared" si="0"/>
        <v>44209</v>
      </c>
      <c r="C17" s="6"/>
      <c r="D17" s="6" t="str" cm="1">
        <f t="array" ref="D17">IFERROR(INDEX(tab_plan[Text],SMALL(IF(tab_plan[1. Wdh. am]=tab_plan[[#This Row],[Datum]],ROW(tab_plan[1. Wdh. am])-4),1)),"")</f>
        <v/>
      </c>
      <c r="E17" s="6" t="str" cm="1">
        <f t="array" ref="E17">IFERROR(INDEX(tab_plan[Text],SMALL(IF(tab_plan[2. Wdh. am]=tab_plan[[#This Row],[Datum]],ROW(tab_plan[2. Wdh. am])-4),1)),"")</f>
        <v/>
      </c>
      <c r="F17" s="6" t="str" cm="1">
        <f t="array" ref="F17">IFERROR(INDEX(tab_plan[Text],SMALL(IF(tab_plan[3. Wdh. am]=tab_plan[[#This Row],[Datum]],ROW(tab_plan[3. Wdh. am])-4),1)),"")</f>
        <v/>
      </c>
      <c r="G17" s="6" t="str" cm="1">
        <f t="array" ref="G17">IFERROR(INDEX(tab_plan[Text],SMALL(IF(tab_plan[4. Wdh. am]=tab_plan[[#This Row],[Datum]],ROW(tab_plan[4. Wdh. am])-4),1)),"")</f>
        <v/>
      </c>
      <c r="H17" s="6" t="str" cm="1">
        <f t="array" ref="H17">IFERROR(INDEX(tab_plan[Text],SMALL(IF(tab_plan[5. Wdh. am]=tab_plan[[#This Row],[Datum]],ROW(tab_plan[5. Wdh. am])-4),1)),"")</f>
        <v/>
      </c>
      <c r="I17" s="6" t="str" cm="1">
        <f t="array" ref="I17">IFERROR(INDEX(tab_plan[Text],SMALL(IF(tab_plan[6. Wdh. am]=tab_plan[[#This Row],[Datum]],ROW(tab_plan[6. Wdh. am])-4),1)),"")</f>
        <v/>
      </c>
      <c r="J17" s="6" t="str" cm="1">
        <f t="array" ref="J17">IFERROR(INDEX(tab_plan[Text],SMALL(IF(tab_plan[7. Wdh. am]=tab_plan[[#This Row],[Datum]],ROW(tab_plan[7. Wdh. am])-4),1)),"")</f>
        <v/>
      </c>
      <c r="K17" s="13">
        <f>IF(tab_plan[[#This Row],[1. Wdh. ]]&lt;&gt;"",tab_plan[[#This Row],[1. Wdh. ]],IFERROR(tab_plan[[#This Row],[Datum]]+VLOOKUP(tab_plan[[#This Row],[Wochentag]],tab_wiederholung[],2,0),""))</f>
        <v>44209</v>
      </c>
      <c r="L17" s="13">
        <f>IF(tab_plan[[#This Row],[2. Wdh. ]]&lt;&gt;"",tab_plan[[#This Row],[2. Wdh. ]],IFERROR(tab_plan[[#This Row],[Datum]]+VLOOKUP(tab_plan[[#This Row],[Wochentag]],tab_wiederholung[],3,0),""))</f>
        <v>44210</v>
      </c>
      <c r="M17" s="13">
        <f>IF(tab_plan[[#This Row],[3. Wdh. ]]&lt;&gt;"",tab_plan[[#This Row],[3. Wdh. ]],IFERROR(tab_plan[[#This Row],[Datum]]+VLOOKUP(tab_plan[[#This Row],[Wochentag]],tab_wiederholung[],4,0),""))</f>
        <v>44212</v>
      </c>
      <c r="N17" s="13">
        <f>IF(tab_plan[[#This Row],[4. Wdh. ]]&lt;&gt;"",tab_plan[[#This Row],[4. Wdh. ]],IFERROR(tab_plan[[#This Row],[Datum]]+VLOOKUP(tab_plan[[#This Row],[Wochentag]],tab_wiederholung[],5,0),""))</f>
        <v>44216</v>
      </c>
      <c r="O17" s="13">
        <f>IF(tab_plan[[#This Row],[5. Wdh. ]]&lt;&gt;"",tab_plan[[#This Row],[5. Wdh. ]],IFERROR(tab_plan[[#This Row],[Datum]]+VLOOKUP(tab_plan[[#This Row],[Wochentag]],tab_wiederholung[],6,0),""))</f>
        <v>44230</v>
      </c>
      <c r="P17" s="13">
        <f>IF(tab_plan[[#This Row],[6. Wdh. ]]&lt;&gt;"",tab_plan[[#This Row],[6. Wdh. ]],IFERROR(tab_plan[[#This Row],[Datum]]+VLOOKUP(tab_plan[[#This Row],[Wochentag]],tab_wiederholung[],7,0),""))</f>
        <v>44265</v>
      </c>
      <c r="Q17" s="13">
        <f>IF(tab_plan[[#This Row],[7. Wdh. ]]&lt;&gt;"",tab_plan[[#This Row],[7. Wdh. ]],IFERROR(tab_plan[[#This Row],[Datum]]+VLOOKUP(tab_plan[[#This Row],[Wochentag]],tab_wiederholung[],8,0),""))</f>
        <v>44573</v>
      </c>
      <c r="R17" s="13"/>
      <c r="S17" s="13"/>
      <c r="T17" s="13"/>
      <c r="U17" s="13"/>
      <c r="V17" s="13"/>
      <c r="W17" s="13"/>
      <c r="X17" s="13"/>
      <c r="Y17" s="13" t="str">
        <f>IF(tab_plan[[#This Row],[Aufgabe]]&lt;&gt;"",tab_plan[[#This Row],[Aufgabe]]&amp;" ("&amp;TEXT(tab_plan[[#This Row],[Datum]],"T.M.")&amp;")","")</f>
        <v/>
      </c>
      <c r="Z17" s="13" t="e" cm="1">
        <f t="array" ref="Z17">tab_plan[[#This Row],[Datum]]=INDEX(tab_feiertage[Datum],SMALL(IF((tab_feiertage[Datum]=tab_plan[[#This Row],[Datum]])*(tab_feiertage[Gültigkeit]="x"),ROW(tab_feiertage[Datum])-31),1))</f>
        <v>#NUM!</v>
      </c>
    </row>
    <row r="18" spans="1:26" x14ac:dyDescent="0.25">
      <c r="A18" s="10" t="str">
        <f>TEXT(tab_plan[[#This Row],[Datum]],"TTTT")</f>
        <v>Donnerstag</v>
      </c>
      <c r="B18" s="9">
        <f t="shared" si="0"/>
        <v>44210</v>
      </c>
      <c r="C18" s="6"/>
      <c r="D18" s="6" t="str" cm="1">
        <f t="array" ref="D18">IFERROR(INDEX(tab_plan[Text],SMALL(IF(tab_plan[1. Wdh. am]=tab_plan[[#This Row],[Datum]],ROW(tab_plan[1. Wdh. am])-4),1)),"")</f>
        <v/>
      </c>
      <c r="E18" s="6" t="str" cm="1">
        <f t="array" ref="E18">IFERROR(INDEX(tab_plan[Text],SMALL(IF(tab_plan[2. Wdh. am]=tab_plan[[#This Row],[Datum]],ROW(tab_plan[2. Wdh. am])-4),1)),"")</f>
        <v/>
      </c>
      <c r="F18" s="6" t="str" cm="1">
        <f t="array" ref="F18">IFERROR(INDEX(tab_plan[Text],SMALL(IF(tab_plan[3. Wdh. am]=tab_plan[[#This Row],[Datum]],ROW(tab_plan[3. Wdh. am])-4),1)),"")</f>
        <v/>
      </c>
      <c r="G18" s="6" t="str" cm="1">
        <f t="array" ref="G18">IFERROR(INDEX(tab_plan[Text],SMALL(IF(tab_plan[4. Wdh. am]=tab_plan[[#This Row],[Datum]],ROW(tab_plan[4. Wdh. am])-4),1)),"")</f>
        <v/>
      </c>
      <c r="H18" s="6" t="str" cm="1">
        <f t="array" ref="H18">IFERROR(INDEX(tab_plan[Text],SMALL(IF(tab_plan[5. Wdh. am]=tab_plan[[#This Row],[Datum]],ROW(tab_plan[5. Wdh. am])-4),1)),"")</f>
        <v/>
      </c>
      <c r="I18" s="6" t="str" cm="1">
        <f t="array" ref="I18">IFERROR(INDEX(tab_plan[Text],SMALL(IF(tab_plan[6. Wdh. am]=tab_plan[[#This Row],[Datum]],ROW(tab_plan[6. Wdh. am])-4),1)),"")</f>
        <v/>
      </c>
      <c r="J18" s="6" t="str" cm="1">
        <f t="array" ref="J18">IFERROR(INDEX(tab_plan[Text],SMALL(IF(tab_plan[7. Wdh. am]=tab_plan[[#This Row],[Datum]],ROW(tab_plan[7. Wdh. am])-4),1)),"")</f>
        <v/>
      </c>
      <c r="K18" s="13">
        <f>IF(tab_plan[[#This Row],[1. Wdh. ]]&lt;&gt;"",tab_plan[[#This Row],[1. Wdh. ]],IFERROR(tab_plan[[#This Row],[Datum]]+VLOOKUP(tab_plan[[#This Row],[Wochentag]],tab_wiederholung[],2,0),""))</f>
        <v>44210</v>
      </c>
      <c r="L18" s="13">
        <f>IF(tab_plan[[#This Row],[2. Wdh. ]]&lt;&gt;"",tab_plan[[#This Row],[2. Wdh. ]],IFERROR(tab_plan[[#This Row],[Datum]]+VLOOKUP(tab_plan[[#This Row],[Wochentag]],tab_wiederholung[],3,0),""))</f>
        <v>44211</v>
      </c>
      <c r="M18" s="13">
        <f>IF(tab_plan[[#This Row],[3. Wdh. ]]&lt;&gt;"",tab_plan[[#This Row],[3. Wdh. ]],IFERROR(tab_plan[[#This Row],[Datum]]+VLOOKUP(tab_plan[[#This Row],[Wochentag]],tab_wiederholung[],4,0),""))</f>
        <v>44213</v>
      </c>
      <c r="N18" s="13">
        <f>IF(tab_plan[[#This Row],[4. Wdh. ]]&lt;&gt;"",tab_plan[[#This Row],[4. Wdh. ]],IFERROR(tab_plan[[#This Row],[Datum]]+VLOOKUP(tab_plan[[#This Row],[Wochentag]],tab_wiederholung[],5,0),""))</f>
        <v>44217</v>
      </c>
      <c r="O18" s="13">
        <f>IF(tab_plan[[#This Row],[5. Wdh. ]]&lt;&gt;"",tab_plan[[#This Row],[5. Wdh. ]],IFERROR(tab_plan[[#This Row],[Datum]]+VLOOKUP(tab_plan[[#This Row],[Wochentag]],tab_wiederholung[],6,0),""))</f>
        <v>44231</v>
      </c>
      <c r="P18" s="13">
        <f>IF(tab_plan[[#This Row],[6. Wdh. ]]&lt;&gt;"",tab_plan[[#This Row],[6. Wdh. ]],IFERROR(tab_plan[[#This Row],[Datum]]+VLOOKUP(tab_plan[[#This Row],[Wochentag]],tab_wiederholung[],7,0),""))</f>
        <v>44266</v>
      </c>
      <c r="Q18" s="13">
        <f>IF(tab_plan[[#This Row],[7. Wdh. ]]&lt;&gt;"",tab_plan[[#This Row],[7. Wdh. ]],IFERROR(tab_plan[[#This Row],[Datum]]+VLOOKUP(tab_plan[[#This Row],[Wochentag]],tab_wiederholung[],8,0),""))</f>
        <v>44574</v>
      </c>
      <c r="R18" s="13"/>
      <c r="S18" s="13"/>
      <c r="T18" s="13"/>
      <c r="U18" s="13"/>
      <c r="V18" s="13"/>
      <c r="W18" s="13"/>
      <c r="X18" s="13"/>
      <c r="Y18" s="13" t="str">
        <f>IF(tab_plan[[#This Row],[Aufgabe]]&lt;&gt;"",tab_plan[[#This Row],[Aufgabe]]&amp;" ("&amp;TEXT(tab_plan[[#This Row],[Datum]],"T.M.")&amp;")","")</f>
        <v/>
      </c>
      <c r="Z18" s="13" t="e" cm="1">
        <f t="array" ref="Z18">tab_plan[[#This Row],[Datum]]=INDEX(tab_feiertage[Datum],SMALL(IF((tab_feiertage[Datum]=tab_plan[[#This Row],[Datum]])*(tab_feiertage[Gültigkeit]="x"),ROW(tab_feiertage[Datum])-31),1))</f>
        <v>#NUM!</v>
      </c>
    </row>
    <row r="19" spans="1:26" x14ac:dyDescent="0.25">
      <c r="A19" s="10" t="str">
        <f>TEXT(tab_plan[[#This Row],[Datum]],"TTTT")</f>
        <v>Freitag</v>
      </c>
      <c r="B19" s="9">
        <f t="shared" si="0"/>
        <v>44211</v>
      </c>
      <c r="C19" s="6"/>
      <c r="D19" s="6" t="str" cm="1">
        <f t="array" ref="D19">IFERROR(INDEX(tab_plan[Text],SMALL(IF(tab_plan[1. Wdh. am]=tab_plan[[#This Row],[Datum]],ROW(tab_plan[1. Wdh. am])-4),1)),"")</f>
        <v/>
      </c>
      <c r="E19" s="6" t="str" cm="1">
        <f t="array" ref="E19">IFERROR(INDEX(tab_plan[Text],SMALL(IF(tab_plan[2. Wdh. am]=tab_plan[[#This Row],[Datum]],ROW(tab_plan[2. Wdh. am])-4),1)),"")</f>
        <v/>
      </c>
      <c r="F19" s="6" t="str" cm="1">
        <f t="array" ref="F19">IFERROR(INDEX(tab_plan[Text],SMALL(IF(tab_plan[3. Wdh. am]=tab_plan[[#This Row],[Datum]],ROW(tab_plan[3. Wdh. am])-4),1)),"")</f>
        <v/>
      </c>
      <c r="G19" s="6" t="str" cm="1">
        <f t="array" ref="G19">IFERROR(INDEX(tab_plan[Text],SMALL(IF(tab_plan[4. Wdh. am]=tab_plan[[#This Row],[Datum]],ROW(tab_plan[4. Wdh. am])-4),1)),"")</f>
        <v/>
      </c>
      <c r="H19" s="6" t="str" cm="1">
        <f t="array" ref="H19">IFERROR(INDEX(tab_plan[Text],SMALL(IF(tab_plan[5. Wdh. am]=tab_plan[[#This Row],[Datum]],ROW(tab_plan[5. Wdh. am])-4),1)),"")</f>
        <v/>
      </c>
      <c r="I19" s="6" t="str" cm="1">
        <f t="array" ref="I19">IFERROR(INDEX(tab_plan[Text],SMALL(IF(tab_plan[6. Wdh. am]=tab_plan[[#This Row],[Datum]],ROW(tab_plan[6. Wdh. am])-4),1)),"")</f>
        <v/>
      </c>
      <c r="J19" s="6" t="str" cm="1">
        <f t="array" ref="J19">IFERROR(INDEX(tab_plan[Text],SMALL(IF(tab_plan[7. Wdh. am]=tab_plan[[#This Row],[Datum]],ROW(tab_plan[7. Wdh. am])-4),1)),"")</f>
        <v/>
      </c>
      <c r="K19" s="13">
        <f>IF(tab_plan[[#This Row],[1. Wdh. ]]&lt;&gt;"",tab_plan[[#This Row],[1. Wdh. ]],IFERROR(tab_plan[[#This Row],[Datum]]+VLOOKUP(tab_plan[[#This Row],[Wochentag]],tab_wiederholung[],2,0),""))</f>
        <v>44211</v>
      </c>
      <c r="L19" s="13">
        <f>IF(tab_plan[[#This Row],[2. Wdh. ]]&lt;&gt;"",tab_plan[[#This Row],[2. Wdh. ]],IFERROR(tab_plan[[#This Row],[Datum]]+VLOOKUP(tab_plan[[#This Row],[Wochentag]],tab_wiederholung[],3,0),""))</f>
        <v>44212</v>
      </c>
      <c r="M19" s="13">
        <f>IF(tab_plan[[#This Row],[3. Wdh. ]]&lt;&gt;"",tab_plan[[#This Row],[3. Wdh. ]],IFERROR(tab_plan[[#This Row],[Datum]]+VLOOKUP(tab_plan[[#This Row],[Wochentag]],tab_wiederholung[],4,0),""))</f>
        <v>44214</v>
      </c>
      <c r="N19" s="13">
        <f>IF(tab_plan[[#This Row],[4. Wdh. ]]&lt;&gt;"",tab_plan[[#This Row],[4. Wdh. ]],IFERROR(tab_plan[[#This Row],[Datum]]+VLOOKUP(tab_plan[[#This Row],[Wochentag]],tab_wiederholung[],5,0),""))</f>
        <v>44218</v>
      </c>
      <c r="O19" s="13">
        <f>IF(tab_plan[[#This Row],[5. Wdh. ]]&lt;&gt;"",tab_plan[[#This Row],[5. Wdh. ]],IFERROR(tab_plan[[#This Row],[Datum]]+VLOOKUP(tab_plan[[#This Row],[Wochentag]],tab_wiederholung[],6,0),""))</f>
        <v>44232</v>
      </c>
      <c r="P19" s="13">
        <f>IF(tab_plan[[#This Row],[6. Wdh. ]]&lt;&gt;"",tab_plan[[#This Row],[6. Wdh. ]],IFERROR(tab_plan[[#This Row],[Datum]]+VLOOKUP(tab_plan[[#This Row],[Wochentag]],tab_wiederholung[],7,0),""))</f>
        <v>44267</v>
      </c>
      <c r="Q19" s="13">
        <f>IF(tab_plan[[#This Row],[7. Wdh. ]]&lt;&gt;"",tab_plan[[#This Row],[7. Wdh. ]],IFERROR(tab_plan[[#This Row],[Datum]]+VLOOKUP(tab_plan[[#This Row],[Wochentag]],tab_wiederholung[],8,0),""))</f>
        <v>44575</v>
      </c>
      <c r="R19" s="13"/>
      <c r="S19" s="13"/>
      <c r="T19" s="13"/>
      <c r="U19" s="13"/>
      <c r="V19" s="13"/>
      <c r="W19" s="13"/>
      <c r="X19" s="13"/>
      <c r="Y19" s="13" t="str">
        <f>IF(tab_plan[[#This Row],[Aufgabe]]&lt;&gt;"",tab_plan[[#This Row],[Aufgabe]]&amp;" ("&amp;TEXT(tab_plan[[#This Row],[Datum]],"T.M.")&amp;")","")</f>
        <v/>
      </c>
      <c r="Z19" s="13" t="e" cm="1">
        <f t="array" ref="Z19">tab_plan[[#This Row],[Datum]]=INDEX(tab_feiertage[Datum],SMALL(IF((tab_feiertage[Datum]=tab_plan[[#This Row],[Datum]])*(tab_feiertage[Gültigkeit]="x"),ROW(tab_feiertage[Datum])-31),1))</f>
        <v>#NUM!</v>
      </c>
    </row>
    <row r="20" spans="1:26" x14ac:dyDescent="0.25">
      <c r="A20" s="10" t="str">
        <f>TEXT(tab_plan[[#This Row],[Datum]],"TTTT")</f>
        <v>Samstag</v>
      </c>
      <c r="B20" s="9">
        <f t="shared" si="0"/>
        <v>44212</v>
      </c>
      <c r="C20" s="6"/>
      <c r="D20" s="6" t="str" cm="1">
        <f t="array" ref="D20">IFERROR(INDEX(tab_plan[Text],SMALL(IF(tab_plan[1. Wdh. am]=tab_plan[[#This Row],[Datum]],ROW(tab_plan[1. Wdh. am])-4),1)),"")</f>
        <v/>
      </c>
      <c r="E20" s="6" t="str" cm="1">
        <f t="array" ref="E20">IFERROR(INDEX(tab_plan[Text],SMALL(IF(tab_plan[2. Wdh. am]=tab_plan[[#This Row],[Datum]],ROW(tab_plan[2. Wdh. am])-4),1)),"")</f>
        <v/>
      </c>
      <c r="F20" s="6" t="str" cm="1">
        <f t="array" ref="F20">IFERROR(INDEX(tab_plan[Text],SMALL(IF(tab_plan[3. Wdh. am]=tab_plan[[#This Row],[Datum]],ROW(tab_plan[3. Wdh. am])-4),1)),"")</f>
        <v/>
      </c>
      <c r="G20" s="6" t="str" cm="1">
        <f t="array" ref="G20">IFERROR(INDEX(tab_plan[Text],SMALL(IF(tab_plan[4. Wdh. am]=tab_plan[[#This Row],[Datum]],ROW(tab_plan[4. Wdh. am])-4),1)),"")</f>
        <v/>
      </c>
      <c r="H20" s="6" t="str" cm="1">
        <f t="array" ref="H20">IFERROR(INDEX(tab_plan[Text],SMALL(IF(tab_plan[5. Wdh. am]=tab_plan[[#This Row],[Datum]],ROW(tab_plan[5. Wdh. am])-4),1)),"")</f>
        <v/>
      </c>
      <c r="I20" s="6" t="str" cm="1">
        <f t="array" ref="I20">IFERROR(INDEX(tab_plan[Text],SMALL(IF(tab_plan[6. Wdh. am]=tab_plan[[#This Row],[Datum]],ROW(tab_plan[6. Wdh. am])-4),1)),"")</f>
        <v/>
      </c>
      <c r="J20" s="6" t="str" cm="1">
        <f t="array" ref="J20">IFERROR(INDEX(tab_plan[Text],SMALL(IF(tab_plan[7. Wdh. am]=tab_plan[[#This Row],[Datum]],ROW(tab_plan[7. Wdh. am])-4),1)),"")</f>
        <v/>
      </c>
      <c r="K20" s="13">
        <f>IF(tab_plan[[#This Row],[1. Wdh. ]]&lt;&gt;"",tab_plan[[#This Row],[1. Wdh. ]],IFERROR(tab_plan[[#This Row],[Datum]]+VLOOKUP(tab_plan[[#This Row],[Wochentag]],tab_wiederholung[],2,0),""))</f>
        <v>44212</v>
      </c>
      <c r="L20" s="13">
        <f>IF(tab_plan[[#This Row],[2. Wdh. ]]&lt;&gt;"",tab_plan[[#This Row],[2. Wdh. ]],IFERROR(tab_plan[[#This Row],[Datum]]+VLOOKUP(tab_plan[[#This Row],[Wochentag]],tab_wiederholung[],3,0),""))</f>
        <v>44213</v>
      </c>
      <c r="M20" s="13">
        <f>IF(tab_plan[[#This Row],[3. Wdh. ]]&lt;&gt;"",tab_plan[[#This Row],[3. Wdh. ]],IFERROR(tab_plan[[#This Row],[Datum]]+VLOOKUP(tab_plan[[#This Row],[Wochentag]],tab_wiederholung[],4,0),""))</f>
        <v>44215</v>
      </c>
      <c r="N20" s="13">
        <f>IF(tab_plan[[#This Row],[4. Wdh. ]]&lt;&gt;"",tab_plan[[#This Row],[4. Wdh. ]],IFERROR(tab_plan[[#This Row],[Datum]]+VLOOKUP(tab_plan[[#This Row],[Wochentag]],tab_wiederholung[],5,0),""))</f>
        <v>44219</v>
      </c>
      <c r="O20" s="13">
        <f>IF(tab_plan[[#This Row],[5. Wdh. ]]&lt;&gt;"",tab_plan[[#This Row],[5. Wdh. ]],IFERROR(tab_plan[[#This Row],[Datum]]+VLOOKUP(tab_plan[[#This Row],[Wochentag]],tab_wiederholung[],6,0),""))</f>
        <v>44233</v>
      </c>
      <c r="P20" s="13">
        <f>IF(tab_plan[[#This Row],[6. Wdh. ]]&lt;&gt;"",tab_plan[[#This Row],[6. Wdh. ]],IFERROR(tab_plan[[#This Row],[Datum]]+VLOOKUP(tab_plan[[#This Row],[Wochentag]],tab_wiederholung[],7,0),""))</f>
        <v>44268</v>
      </c>
      <c r="Q20" s="13">
        <f>IF(tab_plan[[#This Row],[7. Wdh. ]]&lt;&gt;"",tab_plan[[#This Row],[7. Wdh. ]],IFERROR(tab_plan[[#This Row],[Datum]]+VLOOKUP(tab_plan[[#This Row],[Wochentag]],tab_wiederholung[],8,0),""))</f>
        <v>44576</v>
      </c>
      <c r="R20" s="13"/>
      <c r="S20" s="13"/>
      <c r="T20" s="13"/>
      <c r="U20" s="13"/>
      <c r="V20" s="13"/>
      <c r="W20" s="13"/>
      <c r="X20" s="13"/>
      <c r="Y20" s="13" t="str">
        <f>IF(tab_plan[[#This Row],[Aufgabe]]&lt;&gt;"",tab_plan[[#This Row],[Aufgabe]]&amp;" ("&amp;TEXT(tab_plan[[#This Row],[Datum]],"T.M.")&amp;")","")</f>
        <v/>
      </c>
      <c r="Z20" s="13" t="e" cm="1">
        <f t="array" ref="Z20">tab_plan[[#This Row],[Datum]]=INDEX(tab_feiertage[Datum],SMALL(IF((tab_feiertage[Datum]=tab_plan[[#This Row],[Datum]])*(tab_feiertage[Gültigkeit]="x"),ROW(tab_feiertage[Datum])-31),1))</f>
        <v>#NUM!</v>
      </c>
    </row>
    <row r="21" spans="1:26" x14ac:dyDescent="0.25">
      <c r="A21" s="10" t="str">
        <f>TEXT(tab_plan[[#This Row],[Datum]],"TTTT")</f>
        <v>Sonntag</v>
      </c>
      <c r="B21" s="9">
        <f t="shared" si="0"/>
        <v>44213</v>
      </c>
      <c r="C21" s="6"/>
      <c r="D21" s="6" t="str" cm="1">
        <f t="array" ref="D21">IFERROR(INDEX(tab_plan[Text],SMALL(IF(tab_plan[1. Wdh. am]=tab_plan[[#This Row],[Datum]],ROW(tab_plan[1. Wdh. am])-4),1)),"")</f>
        <v/>
      </c>
      <c r="E21" s="6" t="str" cm="1">
        <f t="array" ref="E21">IFERROR(INDEX(tab_plan[Text],SMALL(IF(tab_plan[2. Wdh. am]=tab_plan[[#This Row],[Datum]],ROW(tab_plan[2. Wdh. am])-4),1)),"")</f>
        <v/>
      </c>
      <c r="F21" s="6" t="str" cm="1">
        <f t="array" ref="F21">IFERROR(INDEX(tab_plan[Text],SMALL(IF(tab_plan[3. Wdh. am]=tab_plan[[#This Row],[Datum]],ROW(tab_plan[3. Wdh. am])-4),1)),"")</f>
        <v/>
      </c>
      <c r="G21" s="6" t="str" cm="1">
        <f t="array" ref="G21">IFERROR(INDEX(tab_plan[Text],SMALL(IF(tab_plan[4. Wdh. am]=tab_plan[[#This Row],[Datum]],ROW(tab_plan[4. Wdh. am])-4),1)),"")</f>
        <v/>
      </c>
      <c r="H21" s="6" t="str" cm="1">
        <f t="array" ref="H21">IFERROR(INDEX(tab_plan[Text],SMALL(IF(tab_plan[5. Wdh. am]=tab_plan[[#This Row],[Datum]],ROW(tab_plan[5. Wdh. am])-4),1)),"")</f>
        <v/>
      </c>
      <c r="I21" s="6" t="str" cm="1">
        <f t="array" ref="I21">IFERROR(INDEX(tab_plan[Text],SMALL(IF(tab_plan[6. Wdh. am]=tab_plan[[#This Row],[Datum]],ROW(tab_plan[6. Wdh. am])-4),1)),"")</f>
        <v/>
      </c>
      <c r="J21" s="6" t="str" cm="1">
        <f t="array" ref="J21">IFERROR(INDEX(tab_plan[Text],SMALL(IF(tab_plan[7. Wdh. am]=tab_plan[[#This Row],[Datum]],ROW(tab_plan[7. Wdh. am])-4),1)),"")</f>
        <v/>
      </c>
      <c r="K21" s="13">
        <f>IF(tab_plan[[#This Row],[1. Wdh. ]]&lt;&gt;"",tab_plan[[#This Row],[1. Wdh. ]],IFERROR(tab_plan[[#This Row],[Datum]]+VLOOKUP(tab_plan[[#This Row],[Wochentag]],tab_wiederholung[],2,0),""))</f>
        <v>44213</v>
      </c>
      <c r="L21" s="13">
        <f>IF(tab_plan[[#This Row],[2. Wdh. ]]&lt;&gt;"",tab_plan[[#This Row],[2. Wdh. ]],IFERROR(tab_plan[[#This Row],[Datum]]+VLOOKUP(tab_plan[[#This Row],[Wochentag]],tab_wiederholung[],3,0),""))</f>
        <v>44214</v>
      </c>
      <c r="M21" s="13">
        <f>IF(tab_plan[[#This Row],[3. Wdh. ]]&lt;&gt;"",tab_plan[[#This Row],[3. Wdh. ]],IFERROR(tab_plan[[#This Row],[Datum]]+VLOOKUP(tab_plan[[#This Row],[Wochentag]],tab_wiederholung[],4,0),""))</f>
        <v>44216</v>
      </c>
      <c r="N21" s="13">
        <f>IF(tab_plan[[#This Row],[4. Wdh. ]]&lt;&gt;"",tab_plan[[#This Row],[4. Wdh. ]],IFERROR(tab_plan[[#This Row],[Datum]]+VLOOKUP(tab_plan[[#This Row],[Wochentag]],tab_wiederholung[],5,0),""))</f>
        <v>44220</v>
      </c>
      <c r="O21" s="13">
        <f>IF(tab_plan[[#This Row],[5. Wdh. ]]&lt;&gt;"",tab_plan[[#This Row],[5. Wdh. ]],IFERROR(tab_plan[[#This Row],[Datum]]+VLOOKUP(tab_plan[[#This Row],[Wochentag]],tab_wiederholung[],6,0),""))</f>
        <v>44234</v>
      </c>
      <c r="P21" s="13">
        <f>IF(tab_plan[[#This Row],[6. Wdh. ]]&lt;&gt;"",tab_plan[[#This Row],[6. Wdh. ]],IFERROR(tab_plan[[#This Row],[Datum]]+VLOOKUP(tab_plan[[#This Row],[Wochentag]],tab_wiederholung[],7,0),""))</f>
        <v>44269</v>
      </c>
      <c r="Q21" s="13">
        <f>IF(tab_plan[[#This Row],[7. Wdh. ]]&lt;&gt;"",tab_plan[[#This Row],[7. Wdh. ]],IFERROR(tab_plan[[#This Row],[Datum]]+VLOOKUP(tab_plan[[#This Row],[Wochentag]],tab_wiederholung[],8,0),""))</f>
        <v>44577</v>
      </c>
      <c r="R21" s="13"/>
      <c r="S21" s="13"/>
      <c r="T21" s="13"/>
      <c r="U21" s="13"/>
      <c r="V21" s="13"/>
      <c r="W21" s="13"/>
      <c r="X21" s="13"/>
      <c r="Y21" s="13" t="str">
        <f>IF(tab_plan[[#This Row],[Aufgabe]]&lt;&gt;"",tab_plan[[#This Row],[Aufgabe]]&amp;" ("&amp;TEXT(tab_plan[[#This Row],[Datum]],"T.M.")&amp;")","")</f>
        <v/>
      </c>
      <c r="Z21" s="13" t="e" cm="1">
        <f t="array" ref="Z21">tab_plan[[#This Row],[Datum]]=INDEX(tab_feiertage[Datum],SMALL(IF((tab_feiertage[Datum]=tab_plan[[#This Row],[Datum]])*(tab_feiertage[Gültigkeit]="x"),ROW(tab_feiertage[Datum])-31),1))</f>
        <v>#NUM!</v>
      </c>
    </row>
    <row r="22" spans="1:26" x14ac:dyDescent="0.25">
      <c r="A22" s="10" t="str">
        <f>TEXT(tab_plan[[#This Row],[Datum]],"TTTT")</f>
        <v>Montag</v>
      </c>
      <c r="B22" s="9">
        <f t="shared" si="0"/>
        <v>44214</v>
      </c>
      <c r="C22" s="6"/>
      <c r="D22" s="6" t="str" cm="1">
        <f t="array" ref="D22">IFERROR(INDEX(tab_plan[Text],SMALL(IF(tab_plan[1. Wdh. am]=tab_plan[[#This Row],[Datum]],ROW(tab_plan[1. Wdh. am])-4),1)),"")</f>
        <v/>
      </c>
      <c r="E22" s="6" t="str" cm="1">
        <f t="array" ref="E22">IFERROR(INDEX(tab_plan[Text],SMALL(IF(tab_plan[2. Wdh. am]=tab_plan[[#This Row],[Datum]],ROW(tab_plan[2. Wdh. am])-4),1)),"")</f>
        <v/>
      </c>
      <c r="F22" s="6" t="str" cm="1">
        <f t="array" ref="F22">IFERROR(INDEX(tab_plan[Text],SMALL(IF(tab_plan[3. Wdh. am]=tab_plan[[#This Row],[Datum]],ROW(tab_plan[3. Wdh. am])-4),1)),"")</f>
        <v/>
      </c>
      <c r="G22" s="6" t="str" cm="1">
        <f t="array" ref="G22">IFERROR(INDEX(tab_plan[Text],SMALL(IF(tab_plan[4. Wdh. am]=tab_plan[[#This Row],[Datum]],ROW(tab_plan[4. Wdh. am])-4),1)),"")</f>
        <v/>
      </c>
      <c r="H22" s="6" t="str" cm="1">
        <f t="array" ref="H22">IFERROR(INDEX(tab_plan[Text],SMALL(IF(tab_plan[5. Wdh. am]=tab_plan[[#This Row],[Datum]],ROW(tab_plan[5. Wdh. am])-4),1)),"")</f>
        <v/>
      </c>
      <c r="I22" s="6" t="str" cm="1">
        <f t="array" ref="I22">IFERROR(INDEX(tab_plan[Text],SMALL(IF(tab_plan[6. Wdh. am]=tab_plan[[#This Row],[Datum]],ROW(tab_plan[6. Wdh. am])-4),1)),"")</f>
        <v/>
      </c>
      <c r="J22" s="6" t="str" cm="1">
        <f t="array" ref="J22">IFERROR(INDEX(tab_plan[Text],SMALL(IF(tab_plan[7. Wdh. am]=tab_plan[[#This Row],[Datum]],ROW(tab_plan[7. Wdh. am])-4),1)),"")</f>
        <v/>
      </c>
      <c r="K22" s="13">
        <f>IF(tab_plan[[#This Row],[1. Wdh. ]]&lt;&gt;"",tab_plan[[#This Row],[1. Wdh. ]],IFERROR(tab_plan[[#This Row],[Datum]]+VLOOKUP(tab_plan[[#This Row],[Wochentag]],tab_wiederholung[],2,0),""))</f>
        <v>44214</v>
      </c>
      <c r="L22" s="13">
        <f>IF(tab_plan[[#This Row],[2. Wdh. ]]&lt;&gt;"",tab_plan[[#This Row],[2. Wdh. ]],IFERROR(tab_plan[[#This Row],[Datum]]+VLOOKUP(tab_plan[[#This Row],[Wochentag]],tab_wiederholung[],3,0),""))</f>
        <v>44215</v>
      </c>
      <c r="M22" s="13">
        <f>IF(tab_plan[[#This Row],[3. Wdh. ]]&lt;&gt;"",tab_plan[[#This Row],[3. Wdh. ]],IFERROR(tab_plan[[#This Row],[Datum]]+VLOOKUP(tab_plan[[#This Row],[Wochentag]],tab_wiederholung[],4,0),""))</f>
        <v>44217</v>
      </c>
      <c r="N22" s="13">
        <f>IF(tab_plan[[#This Row],[4. Wdh. ]]&lt;&gt;"",tab_plan[[#This Row],[4. Wdh. ]],IFERROR(tab_plan[[#This Row],[Datum]]+VLOOKUP(tab_plan[[#This Row],[Wochentag]],tab_wiederholung[],5,0),""))</f>
        <v>44221</v>
      </c>
      <c r="O22" s="13">
        <f>IF(tab_plan[[#This Row],[5. Wdh. ]]&lt;&gt;"",tab_plan[[#This Row],[5. Wdh. ]],IFERROR(tab_plan[[#This Row],[Datum]]+VLOOKUP(tab_plan[[#This Row],[Wochentag]],tab_wiederholung[],6,0),""))</f>
        <v>44235</v>
      </c>
      <c r="P22" s="13">
        <f>IF(tab_plan[[#This Row],[6. Wdh. ]]&lt;&gt;"",tab_plan[[#This Row],[6. Wdh. ]],IFERROR(tab_plan[[#This Row],[Datum]]+VLOOKUP(tab_plan[[#This Row],[Wochentag]],tab_wiederholung[],7,0),""))</f>
        <v>44270</v>
      </c>
      <c r="Q22" s="13">
        <f>IF(tab_plan[[#This Row],[7. Wdh. ]]&lt;&gt;"",tab_plan[[#This Row],[7. Wdh. ]],IFERROR(tab_plan[[#This Row],[Datum]]+VLOOKUP(tab_plan[[#This Row],[Wochentag]],tab_wiederholung[],8,0),""))</f>
        <v>44578</v>
      </c>
      <c r="R22" s="13"/>
      <c r="S22" s="13"/>
      <c r="T22" s="13"/>
      <c r="U22" s="13"/>
      <c r="V22" s="13"/>
      <c r="W22" s="13"/>
      <c r="X22" s="13"/>
      <c r="Y22" s="13" t="str">
        <f>IF(tab_plan[[#This Row],[Aufgabe]]&lt;&gt;"",tab_plan[[#This Row],[Aufgabe]]&amp;" ("&amp;TEXT(tab_plan[[#This Row],[Datum]],"T.M.")&amp;")","")</f>
        <v/>
      </c>
      <c r="Z22" s="13" t="e" cm="1">
        <f t="array" ref="Z22">tab_plan[[#This Row],[Datum]]=INDEX(tab_feiertage[Datum],SMALL(IF((tab_feiertage[Datum]=tab_plan[[#This Row],[Datum]])*(tab_feiertage[Gültigkeit]="x"),ROW(tab_feiertage[Datum])-31),1))</f>
        <v>#NUM!</v>
      </c>
    </row>
    <row r="23" spans="1:26" x14ac:dyDescent="0.25">
      <c r="A23" s="10" t="str">
        <f>TEXT(tab_plan[[#This Row],[Datum]],"TTTT")</f>
        <v>Dienstag</v>
      </c>
      <c r="B23" s="9">
        <f t="shared" si="0"/>
        <v>44215</v>
      </c>
      <c r="C23" s="6"/>
      <c r="D23" s="6" t="str" cm="1">
        <f t="array" ref="D23">IFERROR(INDEX(tab_plan[Text],SMALL(IF(tab_plan[1. Wdh. am]=tab_plan[[#This Row],[Datum]],ROW(tab_plan[1. Wdh. am])-4),1)),"")</f>
        <v/>
      </c>
      <c r="E23" s="6" t="str" cm="1">
        <f t="array" ref="E23">IFERROR(INDEX(tab_plan[Text],SMALL(IF(tab_plan[2. Wdh. am]=tab_plan[[#This Row],[Datum]],ROW(tab_plan[2. Wdh. am])-4),1)),"")</f>
        <v/>
      </c>
      <c r="F23" s="6" t="str" cm="1">
        <f t="array" ref="F23">IFERROR(INDEX(tab_plan[Text],SMALL(IF(tab_plan[3. Wdh. am]=tab_plan[[#This Row],[Datum]],ROW(tab_plan[3. Wdh. am])-4),1)),"")</f>
        <v/>
      </c>
      <c r="G23" s="6" t="str" cm="1">
        <f t="array" ref="G23">IFERROR(INDEX(tab_plan[Text],SMALL(IF(tab_plan[4. Wdh. am]=tab_plan[[#This Row],[Datum]],ROW(tab_plan[4. Wdh. am])-4),1)),"")</f>
        <v/>
      </c>
      <c r="H23" s="6" t="str" cm="1">
        <f t="array" ref="H23">IFERROR(INDEX(tab_plan[Text],SMALL(IF(tab_plan[5. Wdh. am]=tab_plan[[#This Row],[Datum]],ROW(tab_plan[5. Wdh. am])-4),1)),"")</f>
        <v/>
      </c>
      <c r="I23" s="6" t="str" cm="1">
        <f t="array" ref="I23">IFERROR(INDEX(tab_plan[Text],SMALL(IF(tab_plan[6. Wdh. am]=tab_plan[[#This Row],[Datum]],ROW(tab_plan[6. Wdh. am])-4),1)),"")</f>
        <v/>
      </c>
      <c r="J23" s="6" t="str" cm="1">
        <f t="array" ref="J23">IFERROR(INDEX(tab_plan[Text],SMALL(IF(tab_plan[7. Wdh. am]=tab_plan[[#This Row],[Datum]],ROW(tab_plan[7. Wdh. am])-4),1)),"")</f>
        <v/>
      </c>
      <c r="K23" s="13">
        <f>IF(tab_plan[[#This Row],[1. Wdh. ]]&lt;&gt;"",tab_plan[[#This Row],[1. Wdh. ]],IFERROR(tab_plan[[#This Row],[Datum]]+VLOOKUP(tab_plan[[#This Row],[Wochentag]],tab_wiederholung[],2,0),""))</f>
        <v>44215</v>
      </c>
      <c r="L23" s="13">
        <f>IF(tab_plan[[#This Row],[2. Wdh. ]]&lt;&gt;"",tab_plan[[#This Row],[2. Wdh. ]],IFERROR(tab_plan[[#This Row],[Datum]]+VLOOKUP(tab_plan[[#This Row],[Wochentag]],tab_wiederholung[],3,0),""))</f>
        <v>44216</v>
      </c>
      <c r="M23" s="13">
        <f>IF(tab_plan[[#This Row],[3. Wdh. ]]&lt;&gt;"",tab_plan[[#This Row],[3. Wdh. ]],IFERROR(tab_plan[[#This Row],[Datum]]+VLOOKUP(tab_plan[[#This Row],[Wochentag]],tab_wiederholung[],4,0),""))</f>
        <v>44218</v>
      </c>
      <c r="N23" s="13">
        <f>IF(tab_plan[[#This Row],[4. Wdh. ]]&lt;&gt;"",tab_plan[[#This Row],[4. Wdh. ]],IFERROR(tab_plan[[#This Row],[Datum]]+VLOOKUP(tab_plan[[#This Row],[Wochentag]],tab_wiederholung[],5,0),""))</f>
        <v>44222</v>
      </c>
      <c r="O23" s="13">
        <f>IF(tab_plan[[#This Row],[5. Wdh. ]]&lt;&gt;"",tab_plan[[#This Row],[5. Wdh. ]],IFERROR(tab_plan[[#This Row],[Datum]]+VLOOKUP(tab_plan[[#This Row],[Wochentag]],tab_wiederholung[],6,0),""))</f>
        <v>44236</v>
      </c>
      <c r="P23" s="13">
        <f>IF(tab_plan[[#This Row],[6. Wdh. ]]&lt;&gt;"",tab_plan[[#This Row],[6. Wdh. ]],IFERROR(tab_plan[[#This Row],[Datum]]+VLOOKUP(tab_plan[[#This Row],[Wochentag]],tab_wiederholung[],7,0),""))</f>
        <v>44271</v>
      </c>
      <c r="Q23" s="13">
        <f>IF(tab_plan[[#This Row],[7. Wdh. ]]&lt;&gt;"",tab_plan[[#This Row],[7. Wdh. ]],IFERROR(tab_plan[[#This Row],[Datum]]+VLOOKUP(tab_plan[[#This Row],[Wochentag]],tab_wiederholung[],8,0),""))</f>
        <v>44579</v>
      </c>
      <c r="R23" s="13"/>
      <c r="S23" s="13"/>
      <c r="T23" s="13"/>
      <c r="U23" s="13"/>
      <c r="V23" s="13"/>
      <c r="W23" s="13"/>
      <c r="X23" s="13"/>
      <c r="Y23" s="13" t="str">
        <f>IF(tab_plan[[#This Row],[Aufgabe]]&lt;&gt;"",tab_plan[[#This Row],[Aufgabe]]&amp;" ("&amp;TEXT(tab_plan[[#This Row],[Datum]],"T.M.")&amp;")","")</f>
        <v/>
      </c>
      <c r="Z23" s="13" t="e" cm="1">
        <f t="array" ref="Z23">tab_plan[[#This Row],[Datum]]=INDEX(tab_feiertage[Datum],SMALL(IF((tab_feiertage[Datum]=tab_plan[[#This Row],[Datum]])*(tab_feiertage[Gültigkeit]="x"),ROW(tab_feiertage[Datum])-31),1))</f>
        <v>#NUM!</v>
      </c>
    </row>
    <row r="24" spans="1:26" x14ac:dyDescent="0.25">
      <c r="A24" s="10" t="str">
        <f>TEXT(tab_plan[[#This Row],[Datum]],"TTTT")</f>
        <v>Mittwoch</v>
      </c>
      <c r="B24" s="9">
        <f t="shared" si="0"/>
        <v>44216</v>
      </c>
      <c r="C24" s="6"/>
      <c r="D24" s="6" t="str" cm="1">
        <f t="array" ref="D24">IFERROR(INDEX(tab_plan[Text],SMALL(IF(tab_plan[1. Wdh. am]=tab_plan[[#This Row],[Datum]],ROW(tab_plan[1. Wdh. am])-4),1)),"")</f>
        <v/>
      </c>
      <c r="E24" s="6" t="str" cm="1">
        <f t="array" ref="E24">IFERROR(INDEX(tab_plan[Text],SMALL(IF(tab_plan[2. Wdh. am]=tab_plan[[#This Row],[Datum]],ROW(tab_plan[2. Wdh. am])-4),1)),"")</f>
        <v/>
      </c>
      <c r="F24" s="6" t="str" cm="1">
        <f t="array" ref="F24">IFERROR(INDEX(tab_plan[Text],SMALL(IF(tab_plan[3. Wdh. am]=tab_plan[[#This Row],[Datum]],ROW(tab_plan[3. Wdh. am])-4),1)),"")</f>
        <v/>
      </c>
      <c r="G24" s="6" t="str" cm="1">
        <f t="array" ref="G24">IFERROR(INDEX(tab_plan[Text],SMALL(IF(tab_plan[4. Wdh. am]=tab_plan[[#This Row],[Datum]],ROW(tab_plan[4. Wdh. am])-4),1)),"")</f>
        <v/>
      </c>
      <c r="H24" s="6" t="str" cm="1">
        <f t="array" ref="H24">IFERROR(INDEX(tab_plan[Text],SMALL(IF(tab_plan[5. Wdh. am]=tab_plan[[#This Row],[Datum]],ROW(tab_plan[5. Wdh. am])-4),1)),"")</f>
        <v/>
      </c>
      <c r="I24" s="6" t="str" cm="1">
        <f t="array" ref="I24">IFERROR(INDEX(tab_plan[Text],SMALL(IF(tab_plan[6. Wdh. am]=tab_plan[[#This Row],[Datum]],ROW(tab_plan[6. Wdh. am])-4),1)),"")</f>
        <v/>
      </c>
      <c r="J24" s="6" t="str" cm="1">
        <f t="array" ref="J24">IFERROR(INDEX(tab_plan[Text],SMALL(IF(tab_plan[7. Wdh. am]=tab_plan[[#This Row],[Datum]],ROW(tab_plan[7. Wdh. am])-4),1)),"")</f>
        <v/>
      </c>
      <c r="K24" s="13">
        <f>IF(tab_plan[[#This Row],[1. Wdh. ]]&lt;&gt;"",tab_plan[[#This Row],[1. Wdh. ]],IFERROR(tab_plan[[#This Row],[Datum]]+VLOOKUP(tab_plan[[#This Row],[Wochentag]],tab_wiederholung[],2,0),""))</f>
        <v>44216</v>
      </c>
      <c r="L24" s="13">
        <f>IF(tab_plan[[#This Row],[2. Wdh. ]]&lt;&gt;"",tab_plan[[#This Row],[2. Wdh. ]],IFERROR(tab_plan[[#This Row],[Datum]]+VLOOKUP(tab_plan[[#This Row],[Wochentag]],tab_wiederholung[],3,0),""))</f>
        <v>44217</v>
      </c>
      <c r="M24" s="13">
        <f>IF(tab_plan[[#This Row],[3. Wdh. ]]&lt;&gt;"",tab_plan[[#This Row],[3. Wdh. ]],IFERROR(tab_plan[[#This Row],[Datum]]+VLOOKUP(tab_plan[[#This Row],[Wochentag]],tab_wiederholung[],4,0),""))</f>
        <v>44219</v>
      </c>
      <c r="N24" s="13">
        <f>IF(tab_plan[[#This Row],[4. Wdh. ]]&lt;&gt;"",tab_plan[[#This Row],[4. Wdh. ]],IFERROR(tab_plan[[#This Row],[Datum]]+VLOOKUP(tab_plan[[#This Row],[Wochentag]],tab_wiederholung[],5,0),""))</f>
        <v>44223</v>
      </c>
      <c r="O24" s="13">
        <f>IF(tab_plan[[#This Row],[5. Wdh. ]]&lt;&gt;"",tab_plan[[#This Row],[5. Wdh. ]],IFERROR(tab_plan[[#This Row],[Datum]]+VLOOKUP(tab_plan[[#This Row],[Wochentag]],tab_wiederholung[],6,0),""))</f>
        <v>44237</v>
      </c>
      <c r="P24" s="13">
        <f>IF(tab_plan[[#This Row],[6. Wdh. ]]&lt;&gt;"",tab_plan[[#This Row],[6. Wdh. ]],IFERROR(tab_plan[[#This Row],[Datum]]+VLOOKUP(tab_plan[[#This Row],[Wochentag]],tab_wiederholung[],7,0),""))</f>
        <v>44272</v>
      </c>
      <c r="Q24" s="13">
        <f>IF(tab_plan[[#This Row],[7. Wdh. ]]&lt;&gt;"",tab_plan[[#This Row],[7. Wdh. ]],IFERROR(tab_plan[[#This Row],[Datum]]+VLOOKUP(tab_plan[[#This Row],[Wochentag]],tab_wiederholung[],8,0),""))</f>
        <v>44580</v>
      </c>
      <c r="R24" s="13"/>
      <c r="S24" s="13"/>
      <c r="T24" s="13"/>
      <c r="U24" s="13"/>
      <c r="V24" s="13"/>
      <c r="W24" s="13"/>
      <c r="X24" s="13"/>
      <c r="Y24" s="13" t="str">
        <f>IF(tab_plan[[#This Row],[Aufgabe]]&lt;&gt;"",tab_plan[[#This Row],[Aufgabe]]&amp;" ("&amp;TEXT(tab_plan[[#This Row],[Datum]],"T.M.")&amp;")","")</f>
        <v/>
      </c>
      <c r="Z24" s="13" t="e" cm="1">
        <f t="array" ref="Z24">tab_plan[[#This Row],[Datum]]=INDEX(tab_feiertage[Datum],SMALL(IF((tab_feiertage[Datum]=tab_plan[[#This Row],[Datum]])*(tab_feiertage[Gültigkeit]="x"),ROW(tab_feiertage[Datum])-31),1))</f>
        <v>#NUM!</v>
      </c>
    </row>
    <row r="25" spans="1:26" x14ac:dyDescent="0.25">
      <c r="A25" s="10" t="str">
        <f>TEXT(tab_plan[[#This Row],[Datum]],"TTTT")</f>
        <v>Donnerstag</v>
      </c>
      <c r="B25" s="9">
        <f t="shared" si="0"/>
        <v>44217</v>
      </c>
      <c r="C25" s="6"/>
      <c r="D25" s="6" t="str" cm="1">
        <f t="array" ref="D25">IFERROR(INDEX(tab_plan[Text],SMALL(IF(tab_plan[1. Wdh. am]=tab_plan[[#This Row],[Datum]],ROW(tab_plan[1. Wdh. am])-4),1)),"")</f>
        <v/>
      </c>
      <c r="E25" s="6" t="str" cm="1">
        <f t="array" ref="E25">IFERROR(INDEX(tab_plan[Text],SMALL(IF(tab_plan[2. Wdh. am]=tab_plan[[#This Row],[Datum]],ROW(tab_plan[2. Wdh. am])-4),1)),"")</f>
        <v/>
      </c>
      <c r="F25" s="6" t="str" cm="1">
        <f t="array" ref="F25">IFERROR(INDEX(tab_plan[Text],SMALL(IF(tab_plan[3. Wdh. am]=tab_plan[[#This Row],[Datum]],ROW(tab_plan[3. Wdh. am])-4),1)),"")</f>
        <v/>
      </c>
      <c r="G25" s="6" t="str" cm="1">
        <f t="array" ref="G25">IFERROR(INDEX(tab_plan[Text],SMALL(IF(tab_plan[4. Wdh. am]=tab_plan[[#This Row],[Datum]],ROW(tab_plan[4. Wdh. am])-4),1)),"")</f>
        <v/>
      </c>
      <c r="H25" s="6" t="str" cm="1">
        <f t="array" ref="H25">IFERROR(INDEX(tab_plan[Text],SMALL(IF(tab_plan[5. Wdh. am]=tab_plan[[#This Row],[Datum]],ROW(tab_plan[5. Wdh. am])-4),1)),"")</f>
        <v/>
      </c>
      <c r="I25" s="6" t="str" cm="1">
        <f t="array" ref="I25">IFERROR(INDEX(tab_plan[Text],SMALL(IF(tab_plan[6. Wdh. am]=tab_plan[[#This Row],[Datum]],ROW(tab_plan[6. Wdh. am])-4),1)),"")</f>
        <v/>
      </c>
      <c r="J25" s="6" t="str" cm="1">
        <f t="array" ref="J25">IFERROR(INDEX(tab_plan[Text],SMALL(IF(tab_plan[7. Wdh. am]=tab_plan[[#This Row],[Datum]],ROW(tab_plan[7. Wdh. am])-4),1)),"")</f>
        <v/>
      </c>
      <c r="K25" s="13">
        <f>IF(tab_plan[[#This Row],[1. Wdh. ]]&lt;&gt;"",tab_plan[[#This Row],[1. Wdh. ]],IFERROR(tab_plan[[#This Row],[Datum]]+VLOOKUP(tab_plan[[#This Row],[Wochentag]],tab_wiederholung[],2,0),""))</f>
        <v>44217</v>
      </c>
      <c r="L25" s="13">
        <f>IF(tab_plan[[#This Row],[2. Wdh. ]]&lt;&gt;"",tab_plan[[#This Row],[2. Wdh. ]],IFERROR(tab_plan[[#This Row],[Datum]]+VLOOKUP(tab_plan[[#This Row],[Wochentag]],tab_wiederholung[],3,0),""))</f>
        <v>44218</v>
      </c>
      <c r="M25" s="13">
        <f>IF(tab_plan[[#This Row],[3. Wdh. ]]&lt;&gt;"",tab_plan[[#This Row],[3. Wdh. ]],IFERROR(tab_plan[[#This Row],[Datum]]+VLOOKUP(tab_plan[[#This Row],[Wochentag]],tab_wiederholung[],4,0),""))</f>
        <v>44220</v>
      </c>
      <c r="N25" s="13">
        <f>IF(tab_plan[[#This Row],[4. Wdh. ]]&lt;&gt;"",tab_plan[[#This Row],[4. Wdh. ]],IFERROR(tab_plan[[#This Row],[Datum]]+VLOOKUP(tab_plan[[#This Row],[Wochentag]],tab_wiederholung[],5,0),""))</f>
        <v>44224</v>
      </c>
      <c r="O25" s="13">
        <f>IF(tab_plan[[#This Row],[5. Wdh. ]]&lt;&gt;"",tab_plan[[#This Row],[5. Wdh. ]],IFERROR(tab_plan[[#This Row],[Datum]]+VLOOKUP(tab_plan[[#This Row],[Wochentag]],tab_wiederholung[],6,0),""))</f>
        <v>44238</v>
      </c>
      <c r="P25" s="13">
        <f>IF(tab_plan[[#This Row],[6. Wdh. ]]&lt;&gt;"",tab_plan[[#This Row],[6. Wdh. ]],IFERROR(tab_plan[[#This Row],[Datum]]+VLOOKUP(tab_plan[[#This Row],[Wochentag]],tab_wiederholung[],7,0),""))</f>
        <v>44273</v>
      </c>
      <c r="Q25" s="13">
        <f>IF(tab_plan[[#This Row],[7. Wdh. ]]&lt;&gt;"",tab_plan[[#This Row],[7. Wdh. ]],IFERROR(tab_plan[[#This Row],[Datum]]+VLOOKUP(tab_plan[[#This Row],[Wochentag]],tab_wiederholung[],8,0),""))</f>
        <v>44581</v>
      </c>
      <c r="R25" s="13"/>
      <c r="S25" s="13"/>
      <c r="T25" s="13"/>
      <c r="U25" s="13"/>
      <c r="V25" s="13"/>
      <c r="W25" s="13"/>
      <c r="X25" s="13"/>
      <c r="Y25" s="13" t="str">
        <f>IF(tab_plan[[#This Row],[Aufgabe]]&lt;&gt;"",tab_plan[[#This Row],[Aufgabe]]&amp;" ("&amp;TEXT(tab_plan[[#This Row],[Datum]],"T.M.")&amp;")","")</f>
        <v/>
      </c>
      <c r="Z25" s="13" t="e" cm="1">
        <f t="array" ref="Z25">tab_plan[[#This Row],[Datum]]=INDEX(tab_feiertage[Datum],SMALL(IF((tab_feiertage[Datum]=tab_plan[[#This Row],[Datum]])*(tab_feiertage[Gültigkeit]="x"),ROW(tab_feiertage[Datum])-31),1))</f>
        <v>#NUM!</v>
      </c>
    </row>
    <row r="26" spans="1:26" x14ac:dyDescent="0.25">
      <c r="A26" s="10" t="str">
        <f>TEXT(tab_plan[[#This Row],[Datum]],"TTTT")</f>
        <v>Freitag</v>
      </c>
      <c r="B26" s="9">
        <f t="shared" si="0"/>
        <v>44218</v>
      </c>
      <c r="C26" s="6"/>
      <c r="D26" s="6" t="str" cm="1">
        <f t="array" ref="D26">IFERROR(INDEX(tab_plan[Text],SMALL(IF(tab_plan[1. Wdh. am]=tab_plan[[#This Row],[Datum]],ROW(tab_plan[1. Wdh. am])-4),1)),"")</f>
        <v/>
      </c>
      <c r="E26" s="6" t="str" cm="1">
        <f t="array" ref="E26">IFERROR(INDEX(tab_plan[Text],SMALL(IF(tab_plan[2. Wdh. am]=tab_plan[[#This Row],[Datum]],ROW(tab_plan[2. Wdh. am])-4),1)),"")</f>
        <v/>
      </c>
      <c r="F26" s="6" t="str" cm="1">
        <f t="array" ref="F26">IFERROR(INDEX(tab_plan[Text],SMALL(IF(tab_plan[3. Wdh. am]=tab_plan[[#This Row],[Datum]],ROW(tab_plan[3. Wdh. am])-4),1)),"")</f>
        <v/>
      </c>
      <c r="G26" s="6" t="str" cm="1">
        <f t="array" ref="G26">IFERROR(INDEX(tab_plan[Text],SMALL(IF(tab_plan[4. Wdh. am]=tab_plan[[#This Row],[Datum]],ROW(tab_plan[4. Wdh. am])-4),1)),"")</f>
        <v/>
      </c>
      <c r="H26" s="6" t="str" cm="1">
        <f t="array" ref="H26">IFERROR(INDEX(tab_plan[Text],SMALL(IF(tab_plan[5. Wdh. am]=tab_plan[[#This Row],[Datum]],ROW(tab_plan[5. Wdh. am])-4),1)),"")</f>
        <v>Test (1.1.)</v>
      </c>
      <c r="I26" s="6" t="str" cm="1">
        <f t="array" ref="I26">IFERROR(INDEX(tab_plan[Text],SMALL(IF(tab_plan[6. Wdh. am]=tab_plan[[#This Row],[Datum]],ROW(tab_plan[6. Wdh. am])-4),1)),"")</f>
        <v/>
      </c>
      <c r="J26" s="6" t="str" cm="1">
        <f t="array" ref="J26">IFERROR(INDEX(tab_plan[Text],SMALL(IF(tab_plan[7. Wdh. am]=tab_plan[[#This Row],[Datum]],ROW(tab_plan[7. Wdh. am])-4),1)),"")</f>
        <v/>
      </c>
      <c r="K26" s="13">
        <f>IF(tab_plan[[#This Row],[1. Wdh. ]]&lt;&gt;"",tab_plan[[#This Row],[1. Wdh. ]],IFERROR(tab_plan[[#This Row],[Datum]]+VLOOKUP(tab_plan[[#This Row],[Wochentag]],tab_wiederholung[],2,0),""))</f>
        <v>44218</v>
      </c>
      <c r="L26" s="13">
        <f>IF(tab_plan[[#This Row],[2. Wdh. ]]&lt;&gt;"",tab_plan[[#This Row],[2. Wdh. ]],IFERROR(tab_plan[[#This Row],[Datum]]+VLOOKUP(tab_plan[[#This Row],[Wochentag]],tab_wiederholung[],3,0),""))</f>
        <v>44219</v>
      </c>
      <c r="M26" s="13">
        <f>IF(tab_plan[[#This Row],[3. Wdh. ]]&lt;&gt;"",tab_plan[[#This Row],[3. Wdh. ]],IFERROR(tab_plan[[#This Row],[Datum]]+VLOOKUP(tab_plan[[#This Row],[Wochentag]],tab_wiederholung[],4,0),""))</f>
        <v>44221</v>
      </c>
      <c r="N26" s="13">
        <f>IF(tab_plan[[#This Row],[4. Wdh. ]]&lt;&gt;"",tab_plan[[#This Row],[4. Wdh. ]],IFERROR(tab_plan[[#This Row],[Datum]]+VLOOKUP(tab_plan[[#This Row],[Wochentag]],tab_wiederholung[],5,0),""))</f>
        <v>44225</v>
      </c>
      <c r="O26" s="13">
        <f>IF(tab_plan[[#This Row],[5. Wdh. ]]&lt;&gt;"",tab_plan[[#This Row],[5. Wdh. ]],IFERROR(tab_plan[[#This Row],[Datum]]+VLOOKUP(tab_plan[[#This Row],[Wochentag]],tab_wiederholung[],6,0),""))</f>
        <v>44239</v>
      </c>
      <c r="P26" s="13">
        <f>IF(tab_plan[[#This Row],[6. Wdh. ]]&lt;&gt;"",tab_plan[[#This Row],[6. Wdh. ]],IFERROR(tab_plan[[#This Row],[Datum]]+VLOOKUP(tab_plan[[#This Row],[Wochentag]],tab_wiederholung[],7,0),""))</f>
        <v>44274</v>
      </c>
      <c r="Q26" s="13">
        <f>IF(tab_plan[[#This Row],[7. Wdh. ]]&lt;&gt;"",tab_plan[[#This Row],[7. Wdh. ]],IFERROR(tab_plan[[#This Row],[Datum]]+VLOOKUP(tab_plan[[#This Row],[Wochentag]],tab_wiederholung[],8,0),""))</f>
        <v>44582</v>
      </c>
      <c r="R26" s="13"/>
      <c r="S26" s="13"/>
      <c r="T26" s="13"/>
      <c r="U26" s="13"/>
      <c r="V26" s="13"/>
      <c r="W26" s="13"/>
      <c r="X26" s="13"/>
      <c r="Y26" s="13" t="str">
        <f>IF(tab_plan[[#This Row],[Aufgabe]]&lt;&gt;"",tab_plan[[#This Row],[Aufgabe]]&amp;" ("&amp;TEXT(tab_plan[[#This Row],[Datum]],"T.M.")&amp;")","")</f>
        <v/>
      </c>
      <c r="Z26" s="13" t="e" cm="1">
        <f t="array" ref="Z26">tab_plan[[#This Row],[Datum]]=INDEX(tab_feiertage[Datum],SMALL(IF((tab_feiertage[Datum]=tab_plan[[#This Row],[Datum]])*(tab_feiertage[Gültigkeit]="x"),ROW(tab_feiertage[Datum])-31),1))</f>
        <v>#NUM!</v>
      </c>
    </row>
    <row r="27" spans="1:26" x14ac:dyDescent="0.25">
      <c r="A27" s="10" t="str">
        <f>TEXT(tab_plan[[#This Row],[Datum]],"TTTT")</f>
        <v>Samstag</v>
      </c>
      <c r="B27" s="9">
        <f t="shared" si="0"/>
        <v>44219</v>
      </c>
      <c r="C27" s="6"/>
      <c r="D27" s="6" t="str" cm="1">
        <f t="array" ref="D27">IFERROR(INDEX(tab_plan[Text],SMALL(IF(tab_plan[1. Wdh. am]=tab_plan[[#This Row],[Datum]],ROW(tab_plan[1. Wdh. am])-4),1)),"")</f>
        <v/>
      </c>
      <c r="E27" s="6" t="str" cm="1">
        <f t="array" ref="E27">IFERROR(INDEX(tab_plan[Text],SMALL(IF(tab_plan[2. Wdh. am]=tab_plan[[#This Row],[Datum]],ROW(tab_plan[2. Wdh. am])-4),1)),"")</f>
        <v/>
      </c>
      <c r="F27" s="6" t="str" cm="1">
        <f t="array" ref="F27">IFERROR(INDEX(tab_plan[Text],SMALL(IF(tab_plan[3. Wdh. am]=tab_plan[[#This Row],[Datum]],ROW(tab_plan[3. Wdh. am])-4),1)),"")</f>
        <v/>
      </c>
      <c r="G27" s="6" t="str" cm="1">
        <f t="array" ref="G27">IFERROR(INDEX(tab_plan[Text],SMALL(IF(tab_plan[4. Wdh. am]=tab_plan[[#This Row],[Datum]],ROW(tab_plan[4. Wdh. am])-4),1)),"")</f>
        <v/>
      </c>
      <c r="H27" s="6" t="str" cm="1">
        <f t="array" ref="H27">IFERROR(INDEX(tab_plan[Text],SMALL(IF(tab_plan[5. Wdh. am]=tab_plan[[#This Row],[Datum]],ROW(tab_plan[5. Wdh. am])-4),1)),"")</f>
        <v/>
      </c>
      <c r="I27" s="6" t="str" cm="1">
        <f t="array" ref="I27">IFERROR(INDEX(tab_plan[Text],SMALL(IF(tab_plan[6. Wdh. am]=tab_plan[[#This Row],[Datum]],ROW(tab_plan[6. Wdh. am])-4),1)),"")</f>
        <v/>
      </c>
      <c r="J27" s="6" t="str" cm="1">
        <f t="array" ref="J27">IFERROR(INDEX(tab_plan[Text],SMALL(IF(tab_plan[7. Wdh. am]=tab_plan[[#This Row],[Datum]],ROW(tab_plan[7. Wdh. am])-4),1)),"")</f>
        <v/>
      </c>
      <c r="K27" s="13">
        <f>IF(tab_plan[[#This Row],[1. Wdh. ]]&lt;&gt;"",tab_plan[[#This Row],[1. Wdh. ]],IFERROR(tab_plan[[#This Row],[Datum]]+VLOOKUP(tab_plan[[#This Row],[Wochentag]],tab_wiederholung[],2,0),""))</f>
        <v>44219</v>
      </c>
      <c r="L27" s="13">
        <f>IF(tab_plan[[#This Row],[2. Wdh. ]]&lt;&gt;"",tab_plan[[#This Row],[2. Wdh. ]],IFERROR(tab_plan[[#This Row],[Datum]]+VLOOKUP(tab_plan[[#This Row],[Wochentag]],tab_wiederholung[],3,0),""))</f>
        <v>44220</v>
      </c>
      <c r="M27" s="13">
        <f>IF(tab_plan[[#This Row],[3. Wdh. ]]&lt;&gt;"",tab_plan[[#This Row],[3. Wdh. ]],IFERROR(tab_plan[[#This Row],[Datum]]+VLOOKUP(tab_plan[[#This Row],[Wochentag]],tab_wiederholung[],4,0),""))</f>
        <v>44222</v>
      </c>
      <c r="N27" s="13">
        <f>IF(tab_plan[[#This Row],[4. Wdh. ]]&lt;&gt;"",tab_plan[[#This Row],[4. Wdh. ]],IFERROR(tab_plan[[#This Row],[Datum]]+VLOOKUP(tab_plan[[#This Row],[Wochentag]],tab_wiederholung[],5,0),""))</f>
        <v>44226</v>
      </c>
      <c r="O27" s="13">
        <f>IF(tab_plan[[#This Row],[5. Wdh. ]]&lt;&gt;"",tab_plan[[#This Row],[5. Wdh. ]],IFERROR(tab_plan[[#This Row],[Datum]]+VLOOKUP(tab_plan[[#This Row],[Wochentag]],tab_wiederholung[],6,0),""))</f>
        <v>44240</v>
      </c>
      <c r="P27" s="13">
        <f>IF(tab_plan[[#This Row],[6. Wdh. ]]&lt;&gt;"",tab_plan[[#This Row],[6. Wdh. ]],IFERROR(tab_plan[[#This Row],[Datum]]+VLOOKUP(tab_plan[[#This Row],[Wochentag]],tab_wiederholung[],7,0),""))</f>
        <v>44275</v>
      </c>
      <c r="Q27" s="13">
        <f>IF(tab_plan[[#This Row],[7. Wdh. ]]&lt;&gt;"",tab_plan[[#This Row],[7. Wdh. ]],IFERROR(tab_plan[[#This Row],[Datum]]+VLOOKUP(tab_plan[[#This Row],[Wochentag]],tab_wiederholung[],8,0),""))</f>
        <v>44583</v>
      </c>
      <c r="R27" s="13"/>
      <c r="S27" s="13"/>
      <c r="T27" s="13"/>
      <c r="U27" s="13"/>
      <c r="V27" s="13"/>
      <c r="W27" s="13"/>
      <c r="X27" s="13"/>
      <c r="Y27" s="13" t="str">
        <f>IF(tab_plan[[#This Row],[Aufgabe]]&lt;&gt;"",tab_plan[[#This Row],[Aufgabe]]&amp;" ("&amp;TEXT(tab_plan[[#This Row],[Datum]],"T.M.")&amp;")","")</f>
        <v/>
      </c>
      <c r="Z27" s="13" t="e" cm="1">
        <f t="array" ref="Z27">tab_plan[[#This Row],[Datum]]=INDEX(tab_feiertage[Datum],SMALL(IF((tab_feiertage[Datum]=tab_plan[[#This Row],[Datum]])*(tab_feiertage[Gültigkeit]="x"),ROW(tab_feiertage[Datum])-31),1))</f>
        <v>#NUM!</v>
      </c>
    </row>
    <row r="28" spans="1:26" x14ac:dyDescent="0.25">
      <c r="A28" s="10" t="str">
        <f>TEXT(tab_plan[[#This Row],[Datum]],"TTTT")</f>
        <v>Sonntag</v>
      </c>
      <c r="B28" s="9">
        <f t="shared" si="0"/>
        <v>44220</v>
      </c>
      <c r="C28" s="6"/>
      <c r="D28" s="6" t="str" cm="1">
        <f t="array" ref="D28">IFERROR(INDEX(tab_plan[Text],SMALL(IF(tab_plan[1. Wdh. am]=tab_plan[[#This Row],[Datum]],ROW(tab_plan[1. Wdh. am])-4),1)),"")</f>
        <v/>
      </c>
      <c r="E28" s="6" t="str" cm="1">
        <f t="array" ref="E28">IFERROR(INDEX(tab_plan[Text],SMALL(IF(tab_plan[2. Wdh. am]=tab_plan[[#This Row],[Datum]],ROW(tab_plan[2. Wdh. am])-4),1)),"")</f>
        <v/>
      </c>
      <c r="F28" s="6" t="str" cm="1">
        <f t="array" ref="F28">IFERROR(INDEX(tab_plan[Text],SMALL(IF(tab_plan[3. Wdh. am]=tab_plan[[#This Row],[Datum]],ROW(tab_plan[3. Wdh. am])-4),1)),"")</f>
        <v/>
      </c>
      <c r="G28" s="6" t="str" cm="1">
        <f t="array" ref="G28">IFERROR(INDEX(tab_plan[Text],SMALL(IF(tab_plan[4. Wdh. am]=tab_plan[[#This Row],[Datum]],ROW(tab_plan[4. Wdh. am])-4),1)),"")</f>
        <v/>
      </c>
      <c r="H28" s="6" t="str" cm="1">
        <f t="array" ref="H28">IFERROR(INDEX(tab_plan[Text],SMALL(IF(tab_plan[5. Wdh. am]=tab_plan[[#This Row],[Datum]],ROW(tab_plan[5. Wdh. am])-4),1)),"")</f>
        <v/>
      </c>
      <c r="I28" s="6" t="str" cm="1">
        <f t="array" ref="I28">IFERROR(INDEX(tab_plan[Text],SMALL(IF(tab_plan[6. Wdh. am]=tab_plan[[#This Row],[Datum]],ROW(tab_plan[6. Wdh. am])-4),1)),"")</f>
        <v/>
      </c>
      <c r="J28" s="6" t="str" cm="1">
        <f t="array" ref="J28">IFERROR(INDEX(tab_plan[Text],SMALL(IF(tab_plan[7. Wdh. am]=tab_plan[[#This Row],[Datum]],ROW(tab_plan[7. Wdh. am])-4),1)),"")</f>
        <v/>
      </c>
      <c r="K28" s="13">
        <f>IF(tab_plan[[#This Row],[1. Wdh. ]]&lt;&gt;"",tab_plan[[#This Row],[1. Wdh. ]],IFERROR(tab_plan[[#This Row],[Datum]]+VLOOKUP(tab_plan[[#This Row],[Wochentag]],tab_wiederholung[],2,0),""))</f>
        <v>44220</v>
      </c>
      <c r="L28" s="13">
        <f>IF(tab_plan[[#This Row],[2. Wdh. ]]&lt;&gt;"",tab_plan[[#This Row],[2. Wdh. ]],IFERROR(tab_plan[[#This Row],[Datum]]+VLOOKUP(tab_plan[[#This Row],[Wochentag]],tab_wiederholung[],3,0),""))</f>
        <v>44221</v>
      </c>
      <c r="M28" s="13">
        <f>IF(tab_plan[[#This Row],[3. Wdh. ]]&lt;&gt;"",tab_plan[[#This Row],[3. Wdh. ]],IFERROR(tab_plan[[#This Row],[Datum]]+VLOOKUP(tab_plan[[#This Row],[Wochentag]],tab_wiederholung[],4,0),""))</f>
        <v>44223</v>
      </c>
      <c r="N28" s="13">
        <f>IF(tab_plan[[#This Row],[4. Wdh. ]]&lt;&gt;"",tab_plan[[#This Row],[4. Wdh. ]],IFERROR(tab_plan[[#This Row],[Datum]]+VLOOKUP(tab_plan[[#This Row],[Wochentag]],tab_wiederholung[],5,0),""))</f>
        <v>44227</v>
      </c>
      <c r="O28" s="13">
        <f>IF(tab_plan[[#This Row],[5. Wdh. ]]&lt;&gt;"",tab_plan[[#This Row],[5. Wdh. ]],IFERROR(tab_plan[[#This Row],[Datum]]+VLOOKUP(tab_plan[[#This Row],[Wochentag]],tab_wiederholung[],6,0),""))</f>
        <v>44241</v>
      </c>
      <c r="P28" s="13">
        <f>IF(tab_plan[[#This Row],[6. Wdh. ]]&lt;&gt;"",tab_plan[[#This Row],[6. Wdh. ]],IFERROR(tab_plan[[#This Row],[Datum]]+VLOOKUP(tab_plan[[#This Row],[Wochentag]],tab_wiederholung[],7,0),""))</f>
        <v>44276</v>
      </c>
      <c r="Q28" s="13">
        <f>IF(tab_plan[[#This Row],[7. Wdh. ]]&lt;&gt;"",tab_plan[[#This Row],[7. Wdh. ]],IFERROR(tab_plan[[#This Row],[Datum]]+VLOOKUP(tab_plan[[#This Row],[Wochentag]],tab_wiederholung[],8,0),""))</f>
        <v>44584</v>
      </c>
      <c r="R28" s="13"/>
      <c r="S28" s="13"/>
      <c r="T28" s="13"/>
      <c r="U28" s="13"/>
      <c r="V28" s="13"/>
      <c r="W28" s="13"/>
      <c r="X28" s="13"/>
      <c r="Y28" s="13" t="str">
        <f>IF(tab_plan[[#This Row],[Aufgabe]]&lt;&gt;"",tab_plan[[#This Row],[Aufgabe]]&amp;" ("&amp;TEXT(tab_plan[[#This Row],[Datum]],"T.M.")&amp;")","")</f>
        <v/>
      </c>
      <c r="Z28" s="13" t="e" cm="1">
        <f t="array" ref="Z28">tab_plan[[#This Row],[Datum]]=INDEX(tab_feiertage[Datum],SMALL(IF((tab_feiertage[Datum]=tab_plan[[#This Row],[Datum]])*(tab_feiertage[Gültigkeit]="x"),ROW(tab_feiertage[Datum])-31),1))</f>
        <v>#NUM!</v>
      </c>
    </row>
    <row r="29" spans="1:26" x14ac:dyDescent="0.25">
      <c r="A29" s="10" t="str">
        <f>TEXT(tab_plan[[#This Row],[Datum]],"TTTT")</f>
        <v>Montag</v>
      </c>
      <c r="B29" s="9">
        <f t="shared" si="0"/>
        <v>44221</v>
      </c>
      <c r="C29" s="6"/>
      <c r="D29" s="6" t="str" cm="1">
        <f t="array" ref="D29">IFERROR(INDEX(tab_plan[Text],SMALL(IF(tab_plan[1. Wdh. am]=tab_plan[[#This Row],[Datum]],ROW(tab_plan[1. Wdh. am])-4),1)),"")</f>
        <v/>
      </c>
      <c r="E29" s="6" t="str" cm="1">
        <f t="array" ref="E29">IFERROR(INDEX(tab_plan[Text],SMALL(IF(tab_plan[2. Wdh. am]=tab_plan[[#This Row],[Datum]],ROW(tab_plan[2. Wdh. am])-4),1)),"")</f>
        <v/>
      </c>
      <c r="F29" s="6" t="str" cm="1">
        <f t="array" ref="F29">IFERROR(INDEX(tab_plan[Text],SMALL(IF(tab_plan[3. Wdh. am]=tab_plan[[#This Row],[Datum]],ROW(tab_plan[3. Wdh. am])-4),1)),"")</f>
        <v/>
      </c>
      <c r="G29" s="6" t="str" cm="1">
        <f t="array" ref="G29">IFERROR(INDEX(tab_plan[Text],SMALL(IF(tab_plan[4. Wdh. am]=tab_plan[[#This Row],[Datum]],ROW(tab_plan[4. Wdh. am])-4),1)),"")</f>
        <v/>
      </c>
      <c r="H29" s="6" t="str" cm="1">
        <f t="array" ref="H29">IFERROR(INDEX(tab_plan[Text],SMALL(IF(tab_plan[5. Wdh. am]=tab_plan[[#This Row],[Datum]],ROW(tab_plan[5. Wdh. am])-4),1)),"")</f>
        <v/>
      </c>
      <c r="I29" s="6" t="str" cm="1">
        <f t="array" ref="I29">IFERROR(INDEX(tab_plan[Text],SMALL(IF(tab_plan[6. Wdh. am]=tab_plan[[#This Row],[Datum]],ROW(tab_plan[6. Wdh. am])-4),1)),"")</f>
        <v/>
      </c>
      <c r="J29" s="6" t="str" cm="1">
        <f t="array" ref="J29">IFERROR(INDEX(tab_plan[Text],SMALL(IF(tab_plan[7. Wdh. am]=tab_plan[[#This Row],[Datum]],ROW(tab_plan[7. Wdh. am])-4),1)),"")</f>
        <v/>
      </c>
      <c r="K29" s="13">
        <f>IF(tab_plan[[#This Row],[1. Wdh. ]]&lt;&gt;"",tab_plan[[#This Row],[1. Wdh. ]],IFERROR(tab_plan[[#This Row],[Datum]]+VLOOKUP(tab_plan[[#This Row],[Wochentag]],tab_wiederholung[],2,0),""))</f>
        <v>44221</v>
      </c>
      <c r="L29" s="13">
        <f>IF(tab_plan[[#This Row],[2. Wdh. ]]&lt;&gt;"",tab_plan[[#This Row],[2. Wdh. ]],IFERROR(tab_plan[[#This Row],[Datum]]+VLOOKUP(tab_plan[[#This Row],[Wochentag]],tab_wiederholung[],3,0),""))</f>
        <v>44222</v>
      </c>
      <c r="M29" s="13">
        <f>IF(tab_plan[[#This Row],[3. Wdh. ]]&lt;&gt;"",tab_plan[[#This Row],[3. Wdh. ]],IFERROR(tab_plan[[#This Row],[Datum]]+VLOOKUP(tab_plan[[#This Row],[Wochentag]],tab_wiederholung[],4,0),""))</f>
        <v>44224</v>
      </c>
      <c r="N29" s="13">
        <f>IF(tab_plan[[#This Row],[4. Wdh. ]]&lt;&gt;"",tab_plan[[#This Row],[4. Wdh. ]],IFERROR(tab_plan[[#This Row],[Datum]]+VLOOKUP(tab_plan[[#This Row],[Wochentag]],tab_wiederholung[],5,0),""))</f>
        <v>44228</v>
      </c>
      <c r="O29" s="13">
        <f>IF(tab_plan[[#This Row],[5. Wdh. ]]&lt;&gt;"",tab_plan[[#This Row],[5. Wdh. ]],IFERROR(tab_plan[[#This Row],[Datum]]+VLOOKUP(tab_plan[[#This Row],[Wochentag]],tab_wiederholung[],6,0),""))</f>
        <v>44242</v>
      </c>
      <c r="P29" s="13">
        <f>IF(tab_plan[[#This Row],[6. Wdh. ]]&lt;&gt;"",tab_plan[[#This Row],[6. Wdh. ]],IFERROR(tab_plan[[#This Row],[Datum]]+VLOOKUP(tab_plan[[#This Row],[Wochentag]],tab_wiederholung[],7,0),""))</f>
        <v>44277</v>
      </c>
      <c r="Q29" s="13">
        <f>IF(tab_plan[[#This Row],[7. Wdh. ]]&lt;&gt;"",tab_plan[[#This Row],[7. Wdh. ]],IFERROR(tab_plan[[#This Row],[Datum]]+VLOOKUP(tab_plan[[#This Row],[Wochentag]],tab_wiederholung[],8,0),""))</f>
        <v>44585</v>
      </c>
      <c r="R29" s="13"/>
      <c r="S29" s="13"/>
      <c r="T29" s="13"/>
      <c r="U29" s="13"/>
      <c r="V29" s="13"/>
      <c r="W29" s="13"/>
      <c r="X29" s="13"/>
      <c r="Y29" s="13" t="str">
        <f>IF(tab_plan[[#This Row],[Aufgabe]]&lt;&gt;"",tab_plan[[#This Row],[Aufgabe]]&amp;" ("&amp;TEXT(tab_plan[[#This Row],[Datum]],"T.M.")&amp;")","")</f>
        <v/>
      </c>
      <c r="Z29" s="13" t="e" cm="1">
        <f t="array" ref="Z29">tab_plan[[#This Row],[Datum]]=INDEX(tab_feiertage[Datum],SMALL(IF((tab_feiertage[Datum]=tab_plan[[#This Row],[Datum]])*(tab_feiertage[Gültigkeit]="x"),ROW(tab_feiertage[Datum])-31),1))</f>
        <v>#NUM!</v>
      </c>
    </row>
    <row r="30" spans="1:26" x14ac:dyDescent="0.25">
      <c r="A30" s="10" t="str">
        <f>TEXT(tab_plan[[#This Row],[Datum]],"TTTT")</f>
        <v>Dienstag</v>
      </c>
      <c r="B30" s="9">
        <f t="shared" si="0"/>
        <v>44222</v>
      </c>
      <c r="C30" s="6"/>
      <c r="D30" s="6" t="str" cm="1">
        <f t="array" ref="D30">IFERROR(INDEX(tab_plan[Text],SMALL(IF(tab_plan[1. Wdh. am]=tab_plan[[#This Row],[Datum]],ROW(tab_plan[1. Wdh. am])-4),1)),"")</f>
        <v/>
      </c>
      <c r="E30" s="6" t="str" cm="1">
        <f t="array" ref="E30">IFERROR(INDEX(tab_plan[Text],SMALL(IF(tab_plan[2. Wdh. am]=tab_plan[[#This Row],[Datum]],ROW(tab_plan[2. Wdh. am])-4),1)),"")</f>
        <v/>
      </c>
      <c r="F30" s="6" t="str" cm="1">
        <f t="array" ref="F30">IFERROR(INDEX(tab_plan[Text],SMALL(IF(tab_plan[3. Wdh. am]=tab_plan[[#This Row],[Datum]],ROW(tab_plan[3. Wdh. am])-4),1)),"")</f>
        <v/>
      </c>
      <c r="G30" s="6" t="str" cm="1">
        <f t="array" ref="G30">IFERROR(INDEX(tab_plan[Text],SMALL(IF(tab_plan[4. Wdh. am]=tab_plan[[#This Row],[Datum]],ROW(tab_plan[4. Wdh. am])-4),1)),"")</f>
        <v/>
      </c>
      <c r="H30" s="6" t="str" cm="1">
        <f t="array" ref="H30">IFERROR(INDEX(tab_plan[Text],SMALL(IF(tab_plan[5. Wdh. am]=tab_plan[[#This Row],[Datum]],ROW(tab_plan[5. Wdh. am])-4),1)),"")</f>
        <v/>
      </c>
      <c r="I30" s="6" t="str" cm="1">
        <f t="array" ref="I30">IFERROR(INDEX(tab_plan[Text],SMALL(IF(tab_plan[6. Wdh. am]=tab_plan[[#This Row],[Datum]],ROW(tab_plan[6. Wdh. am])-4),1)),"")</f>
        <v/>
      </c>
      <c r="J30" s="6" t="str" cm="1">
        <f t="array" ref="J30">IFERROR(INDEX(tab_plan[Text],SMALL(IF(tab_plan[7. Wdh. am]=tab_plan[[#This Row],[Datum]],ROW(tab_plan[7. Wdh. am])-4),1)),"")</f>
        <v/>
      </c>
      <c r="K30" s="13">
        <f>IF(tab_plan[[#This Row],[1. Wdh. ]]&lt;&gt;"",tab_plan[[#This Row],[1. Wdh. ]],IFERROR(tab_plan[[#This Row],[Datum]]+VLOOKUP(tab_plan[[#This Row],[Wochentag]],tab_wiederholung[],2,0),""))</f>
        <v>44222</v>
      </c>
      <c r="L30" s="13">
        <f>IF(tab_plan[[#This Row],[2. Wdh. ]]&lt;&gt;"",tab_plan[[#This Row],[2. Wdh. ]],IFERROR(tab_plan[[#This Row],[Datum]]+VLOOKUP(tab_plan[[#This Row],[Wochentag]],tab_wiederholung[],3,0),""))</f>
        <v>44223</v>
      </c>
      <c r="M30" s="13">
        <f>IF(tab_plan[[#This Row],[3. Wdh. ]]&lt;&gt;"",tab_plan[[#This Row],[3. Wdh. ]],IFERROR(tab_plan[[#This Row],[Datum]]+VLOOKUP(tab_plan[[#This Row],[Wochentag]],tab_wiederholung[],4,0),""))</f>
        <v>44225</v>
      </c>
      <c r="N30" s="13">
        <f>IF(tab_plan[[#This Row],[4. Wdh. ]]&lt;&gt;"",tab_plan[[#This Row],[4. Wdh. ]],IFERROR(tab_plan[[#This Row],[Datum]]+VLOOKUP(tab_plan[[#This Row],[Wochentag]],tab_wiederholung[],5,0),""))</f>
        <v>44229</v>
      </c>
      <c r="O30" s="13">
        <f>IF(tab_plan[[#This Row],[5. Wdh. ]]&lt;&gt;"",tab_plan[[#This Row],[5. Wdh. ]],IFERROR(tab_plan[[#This Row],[Datum]]+VLOOKUP(tab_plan[[#This Row],[Wochentag]],tab_wiederholung[],6,0),""))</f>
        <v>44243</v>
      </c>
      <c r="P30" s="13">
        <f>IF(tab_plan[[#This Row],[6. Wdh. ]]&lt;&gt;"",tab_plan[[#This Row],[6. Wdh. ]],IFERROR(tab_plan[[#This Row],[Datum]]+VLOOKUP(tab_plan[[#This Row],[Wochentag]],tab_wiederholung[],7,0),""))</f>
        <v>44278</v>
      </c>
      <c r="Q30" s="13">
        <f>IF(tab_plan[[#This Row],[7. Wdh. ]]&lt;&gt;"",tab_plan[[#This Row],[7. Wdh. ]],IFERROR(tab_plan[[#This Row],[Datum]]+VLOOKUP(tab_plan[[#This Row],[Wochentag]],tab_wiederholung[],8,0),""))</f>
        <v>44586</v>
      </c>
      <c r="R30" s="13"/>
      <c r="S30" s="13"/>
      <c r="T30" s="13"/>
      <c r="U30" s="13"/>
      <c r="V30" s="13"/>
      <c r="W30" s="13"/>
      <c r="X30" s="13"/>
      <c r="Y30" s="13" t="str">
        <f>IF(tab_plan[[#This Row],[Aufgabe]]&lt;&gt;"",tab_plan[[#This Row],[Aufgabe]]&amp;" ("&amp;TEXT(tab_plan[[#This Row],[Datum]],"T.M.")&amp;")","")</f>
        <v/>
      </c>
      <c r="Z30" s="13" t="e" cm="1">
        <f t="array" ref="Z30">tab_plan[[#This Row],[Datum]]=INDEX(tab_feiertage[Datum],SMALL(IF((tab_feiertage[Datum]=tab_plan[[#This Row],[Datum]])*(tab_feiertage[Gültigkeit]="x"),ROW(tab_feiertage[Datum])-31),1))</f>
        <v>#NUM!</v>
      </c>
    </row>
    <row r="31" spans="1:26" x14ac:dyDescent="0.25">
      <c r="A31" s="10" t="str">
        <f>TEXT(tab_plan[[#This Row],[Datum]],"TTTT")</f>
        <v>Mittwoch</v>
      </c>
      <c r="B31" s="9">
        <f t="shared" si="0"/>
        <v>44223</v>
      </c>
      <c r="C31" s="6"/>
      <c r="D31" s="6" t="str" cm="1">
        <f t="array" ref="D31">IFERROR(INDEX(tab_plan[Text],SMALL(IF(tab_plan[1. Wdh. am]=tab_plan[[#This Row],[Datum]],ROW(tab_plan[1. Wdh. am])-4),1)),"")</f>
        <v/>
      </c>
      <c r="E31" s="6" t="str" cm="1">
        <f t="array" ref="E31">IFERROR(INDEX(tab_plan[Text],SMALL(IF(tab_plan[2. Wdh. am]=tab_plan[[#This Row],[Datum]],ROW(tab_plan[2. Wdh. am])-4),1)),"")</f>
        <v/>
      </c>
      <c r="F31" s="6" t="str" cm="1">
        <f t="array" ref="F31">IFERROR(INDEX(tab_plan[Text],SMALL(IF(tab_plan[3. Wdh. am]=tab_plan[[#This Row],[Datum]],ROW(tab_plan[3. Wdh. am])-4),1)),"")</f>
        <v/>
      </c>
      <c r="G31" s="6" t="str" cm="1">
        <f t="array" ref="G31">IFERROR(INDEX(tab_plan[Text],SMALL(IF(tab_plan[4. Wdh. am]=tab_plan[[#This Row],[Datum]],ROW(tab_plan[4. Wdh. am])-4),1)),"")</f>
        <v/>
      </c>
      <c r="H31" s="6" t="str" cm="1">
        <f t="array" ref="H31">IFERROR(INDEX(tab_plan[Text],SMALL(IF(tab_plan[5. Wdh. am]=tab_plan[[#This Row],[Datum]],ROW(tab_plan[5. Wdh. am])-4),1)),"")</f>
        <v/>
      </c>
      <c r="I31" s="6" t="str" cm="1">
        <f t="array" ref="I31">IFERROR(INDEX(tab_plan[Text],SMALL(IF(tab_plan[6. Wdh. am]=tab_plan[[#This Row],[Datum]],ROW(tab_plan[6. Wdh. am])-4),1)),"")</f>
        <v/>
      </c>
      <c r="J31" s="6" t="str" cm="1">
        <f t="array" ref="J31">IFERROR(INDEX(tab_plan[Text],SMALL(IF(tab_plan[7. Wdh. am]=tab_plan[[#This Row],[Datum]],ROW(tab_plan[7. Wdh. am])-4),1)),"")</f>
        <v/>
      </c>
      <c r="K31" s="13">
        <f>IF(tab_plan[[#This Row],[1. Wdh. ]]&lt;&gt;"",tab_plan[[#This Row],[1. Wdh. ]],IFERROR(tab_plan[[#This Row],[Datum]]+VLOOKUP(tab_plan[[#This Row],[Wochentag]],tab_wiederholung[],2,0),""))</f>
        <v>44223</v>
      </c>
      <c r="L31" s="13">
        <f>IF(tab_plan[[#This Row],[2. Wdh. ]]&lt;&gt;"",tab_plan[[#This Row],[2. Wdh. ]],IFERROR(tab_plan[[#This Row],[Datum]]+VLOOKUP(tab_plan[[#This Row],[Wochentag]],tab_wiederholung[],3,0),""))</f>
        <v>44224</v>
      </c>
      <c r="M31" s="13">
        <f>IF(tab_plan[[#This Row],[3. Wdh. ]]&lt;&gt;"",tab_plan[[#This Row],[3. Wdh. ]],IFERROR(tab_plan[[#This Row],[Datum]]+VLOOKUP(tab_plan[[#This Row],[Wochentag]],tab_wiederholung[],4,0),""))</f>
        <v>44226</v>
      </c>
      <c r="N31" s="13">
        <f>IF(tab_plan[[#This Row],[4. Wdh. ]]&lt;&gt;"",tab_plan[[#This Row],[4. Wdh. ]],IFERROR(tab_plan[[#This Row],[Datum]]+VLOOKUP(tab_plan[[#This Row],[Wochentag]],tab_wiederholung[],5,0),""))</f>
        <v>44230</v>
      </c>
      <c r="O31" s="13">
        <f>IF(tab_plan[[#This Row],[5. Wdh. ]]&lt;&gt;"",tab_plan[[#This Row],[5. Wdh. ]],IFERROR(tab_plan[[#This Row],[Datum]]+VLOOKUP(tab_plan[[#This Row],[Wochentag]],tab_wiederholung[],6,0),""))</f>
        <v>44244</v>
      </c>
      <c r="P31" s="13">
        <f>IF(tab_plan[[#This Row],[6. Wdh. ]]&lt;&gt;"",tab_plan[[#This Row],[6. Wdh. ]],IFERROR(tab_plan[[#This Row],[Datum]]+VLOOKUP(tab_plan[[#This Row],[Wochentag]],tab_wiederholung[],7,0),""))</f>
        <v>44279</v>
      </c>
      <c r="Q31" s="13">
        <f>IF(tab_plan[[#This Row],[7. Wdh. ]]&lt;&gt;"",tab_plan[[#This Row],[7. Wdh. ]],IFERROR(tab_plan[[#This Row],[Datum]]+VLOOKUP(tab_plan[[#This Row],[Wochentag]],tab_wiederholung[],8,0),""))</f>
        <v>44587</v>
      </c>
      <c r="R31" s="13"/>
      <c r="S31" s="13"/>
      <c r="T31" s="13"/>
      <c r="U31" s="13"/>
      <c r="V31" s="13"/>
      <c r="W31" s="13"/>
      <c r="X31" s="13"/>
      <c r="Y31" s="13" t="str">
        <f>IF(tab_plan[[#This Row],[Aufgabe]]&lt;&gt;"",tab_plan[[#This Row],[Aufgabe]]&amp;" ("&amp;TEXT(tab_plan[[#This Row],[Datum]],"T.M.")&amp;")","")</f>
        <v/>
      </c>
      <c r="Z31" s="13" t="e" cm="1">
        <f t="array" ref="Z31">tab_plan[[#This Row],[Datum]]=INDEX(tab_feiertage[Datum],SMALL(IF((tab_feiertage[Datum]=tab_plan[[#This Row],[Datum]])*(tab_feiertage[Gültigkeit]="x"),ROW(tab_feiertage[Datum])-31),1))</f>
        <v>#NUM!</v>
      </c>
    </row>
    <row r="32" spans="1:26" x14ac:dyDescent="0.25">
      <c r="A32" s="10" t="str">
        <f>TEXT(tab_plan[[#This Row],[Datum]],"TTTT")</f>
        <v>Donnerstag</v>
      </c>
      <c r="B32" s="9">
        <f t="shared" si="0"/>
        <v>44224</v>
      </c>
      <c r="C32" s="6"/>
      <c r="D32" s="6" t="str" cm="1">
        <f t="array" ref="D32">IFERROR(INDEX(tab_plan[Text],SMALL(IF(tab_plan[1. Wdh. am]=tab_plan[[#This Row],[Datum]],ROW(tab_plan[1. Wdh. am])-4),1)),"")</f>
        <v/>
      </c>
      <c r="E32" s="6" t="str" cm="1">
        <f t="array" ref="E32">IFERROR(INDEX(tab_plan[Text],SMALL(IF(tab_plan[2. Wdh. am]=tab_plan[[#This Row],[Datum]],ROW(tab_plan[2. Wdh. am])-4),1)),"")</f>
        <v/>
      </c>
      <c r="F32" s="6" t="str" cm="1">
        <f t="array" ref="F32">IFERROR(INDEX(tab_plan[Text],SMALL(IF(tab_plan[3. Wdh. am]=tab_plan[[#This Row],[Datum]],ROW(tab_plan[3. Wdh. am])-4),1)),"")</f>
        <v/>
      </c>
      <c r="G32" s="6" t="str" cm="1">
        <f t="array" ref="G32">IFERROR(INDEX(tab_plan[Text],SMALL(IF(tab_plan[4. Wdh. am]=tab_plan[[#This Row],[Datum]],ROW(tab_plan[4. Wdh. am])-4),1)),"")</f>
        <v/>
      </c>
      <c r="H32" s="6" t="str" cm="1">
        <f t="array" ref="H32">IFERROR(INDEX(tab_plan[Text],SMALL(IF(tab_plan[5. Wdh. am]=tab_plan[[#This Row],[Datum]],ROW(tab_plan[5. Wdh. am])-4),1)),"")</f>
        <v/>
      </c>
      <c r="I32" s="6" t="str" cm="1">
        <f t="array" ref="I32">IFERROR(INDEX(tab_plan[Text],SMALL(IF(tab_plan[6. Wdh. am]=tab_plan[[#This Row],[Datum]],ROW(tab_plan[6. Wdh. am])-4),1)),"")</f>
        <v/>
      </c>
      <c r="J32" s="6" t="str" cm="1">
        <f t="array" ref="J32">IFERROR(INDEX(tab_plan[Text],SMALL(IF(tab_plan[7. Wdh. am]=tab_plan[[#This Row],[Datum]],ROW(tab_plan[7. Wdh. am])-4),1)),"")</f>
        <v/>
      </c>
      <c r="K32" s="13">
        <f>IF(tab_plan[[#This Row],[1. Wdh. ]]&lt;&gt;"",tab_plan[[#This Row],[1. Wdh. ]],IFERROR(tab_plan[[#This Row],[Datum]]+VLOOKUP(tab_plan[[#This Row],[Wochentag]],tab_wiederholung[],2,0),""))</f>
        <v>44224</v>
      </c>
      <c r="L32" s="13">
        <f>IF(tab_plan[[#This Row],[2. Wdh. ]]&lt;&gt;"",tab_plan[[#This Row],[2. Wdh. ]],IFERROR(tab_plan[[#This Row],[Datum]]+VLOOKUP(tab_plan[[#This Row],[Wochentag]],tab_wiederholung[],3,0),""))</f>
        <v>44225</v>
      </c>
      <c r="M32" s="13">
        <f>IF(tab_plan[[#This Row],[3. Wdh. ]]&lt;&gt;"",tab_plan[[#This Row],[3. Wdh. ]],IFERROR(tab_plan[[#This Row],[Datum]]+VLOOKUP(tab_plan[[#This Row],[Wochentag]],tab_wiederholung[],4,0),""))</f>
        <v>44227</v>
      </c>
      <c r="N32" s="13">
        <f>IF(tab_plan[[#This Row],[4. Wdh. ]]&lt;&gt;"",tab_plan[[#This Row],[4. Wdh. ]],IFERROR(tab_plan[[#This Row],[Datum]]+VLOOKUP(tab_plan[[#This Row],[Wochentag]],tab_wiederholung[],5,0),""))</f>
        <v>44231</v>
      </c>
      <c r="O32" s="13">
        <f>IF(tab_plan[[#This Row],[5. Wdh. ]]&lt;&gt;"",tab_plan[[#This Row],[5. Wdh. ]],IFERROR(tab_plan[[#This Row],[Datum]]+VLOOKUP(tab_plan[[#This Row],[Wochentag]],tab_wiederholung[],6,0),""))</f>
        <v>44245</v>
      </c>
      <c r="P32" s="13">
        <f>IF(tab_plan[[#This Row],[6. Wdh. ]]&lt;&gt;"",tab_plan[[#This Row],[6. Wdh. ]],IFERROR(tab_plan[[#This Row],[Datum]]+VLOOKUP(tab_plan[[#This Row],[Wochentag]],tab_wiederholung[],7,0),""))</f>
        <v>44280</v>
      </c>
      <c r="Q32" s="13">
        <f>IF(tab_plan[[#This Row],[7. Wdh. ]]&lt;&gt;"",tab_plan[[#This Row],[7. Wdh. ]],IFERROR(tab_plan[[#This Row],[Datum]]+VLOOKUP(tab_plan[[#This Row],[Wochentag]],tab_wiederholung[],8,0),""))</f>
        <v>44588</v>
      </c>
      <c r="R32" s="13"/>
      <c r="S32" s="13"/>
      <c r="T32" s="13"/>
      <c r="U32" s="13"/>
      <c r="V32" s="13"/>
      <c r="W32" s="13"/>
      <c r="X32" s="13"/>
      <c r="Y32" s="13" t="str">
        <f>IF(tab_plan[[#This Row],[Aufgabe]]&lt;&gt;"",tab_plan[[#This Row],[Aufgabe]]&amp;" ("&amp;TEXT(tab_plan[[#This Row],[Datum]],"T.M.")&amp;")","")</f>
        <v/>
      </c>
      <c r="Z32" s="13" t="e" cm="1">
        <f t="array" ref="Z32">tab_plan[[#This Row],[Datum]]=INDEX(tab_feiertage[Datum],SMALL(IF((tab_feiertage[Datum]=tab_plan[[#This Row],[Datum]])*(tab_feiertage[Gültigkeit]="x"),ROW(tab_feiertage[Datum])-31),1))</f>
        <v>#NUM!</v>
      </c>
    </row>
    <row r="33" spans="1:26" x14ac:dyDescent="0.25">
      <c r="A33" s="10" t="str">
        <f>TEXT(tab_plan[[#This Row],[Datum]],"TTTT")</f>
        <v>Freitag</v>
      </c>
      <c r="B33" s="9">
        <f t="shared" si="0"/>
        <v>44225</v>
      </c>
      <c r="C33" s="6"/>
      <c r="D33" s="6" t="str" cm="1">
        <f t="array" ref="D33">IFERROR(INDEX(tab_plan[Text],SMALL(IF(tab_plan[1. Wdh. am]=tab_plan[[#This Row],[Datum]],ROW(tab_plan[1. Wdh. am])-4),1)),"")</f>
        <v/>
      </c>
      <c r="E33" s="6" t="str" cm="1">
        <f t="array" ref="E33">IFERROR(INDEX(tab_plan[Text],SMALL(IF(tab_plan[2. Wdh. am]=tab_plan[[#This Row],[Datum]],ROW(tab_plan[2. Wdh. am])-4),1)),"")</f>
        <v/>
      </c>
      <c r="F33" s="6" t="str" cm="1">
        <f t="array" ref="F33">IFERROR(INDEX(tab_plan[Text],SMALL(IF(tab_plan[3. Wdh. am]=tab_plan[[#This Row],[Datum]],ROW(tab_plan[3. Wdh. am])-4),1)),"")</f>
        <v/>
      </c>
      <c r="G33" s="6" t="str" cm="1">
        <f t="array" ref="G33">IFERROR(INDEX(tab_plan[Text],SMALL(IF(tab_plan[4. Wdh. am]=tab_plan[[#This Row],[Datum]],ROW(tab_plan[4. Wdh. am])-4),1)),"")</f>
        <v/>
      </c>
      <c r="H33" s="6" t="str" cm="1">
        <f t="array" ref="H33">IFERROR(INDEX(tab_plan[Text],SMALL(IF(tab_plan[5. Wdh. am]=tab_plan[[#This Row],[Datum]],ROW(tab_plan[5. Wdh. am])-4),1)),"")</f>
        <v/>
      </c>
      <c r="I33" s="6" t="str" cm="1">
        <f t="array" ref="I33">IFERROR(INDEX(tab_plan[Text],SMALL(IF(tab_plan[6. Wdh. am]=tab_plan[[#This Row],[Datum]],ROW(tab_plan[6. Wdh. am])-4),1)),"")</f>
        <v/>
      </c>
      <c r="J33" s="6" t="str" cm="1">
        <f t="array" ref="J33">IFERROR(INDEX(tab_plan[Text],SMALL(IF(tab_plan[7. Wdh. am]=tab_plan[[#This Row],[Datum]],ROW(tab_plan[7. Wdh. am])-4),1)),"")</f>
        <v/>
      </c>
      <c r="K33" s="13">
        <f>IF(tab_plan[[#This Row],[1. Wdh. ]]&lt;&gt;"",tab_plan[[#This Row],[1. Wdh. ]],IFERROR(tab_plan[[#This Row],[Datum]]+VLOOKUP(tab_plan[[#This Row],[Wochentag]],tab_wiederholung[],2,0),""))</f>
        <v>44225</v>
      </c>
      <c r="L33" s="13">
        <f>IF(tab_plan[[#This Row],[2. Wdh. ]]&lt;&gt;"",tab_plan[[#This Row],[2. Wdh. ]],IFERROR(tab_plan[[#This Row],[Datum]]+VLOOKUP(tab_plan[[#This Row],[Wochentag]],tab_wiederholung[],3,0),""))</f>
        <v>44226</v>
      </c>
      <c r="M33" s="13">
        <f>IF(tab_plan[[#This Row],[3. Wdh. ]]&lt;&gt;"",tab_plan[[#This Row],[3. Wdh. ]],IFERROR(tab_plan[[#This Row],[Datum]]+VLOOKUP(tab_plan[[#This Row],[Wochentag]],tab_wiederholung[],4,0),""))</f>
        <v>44228</v>
      </c>
      <c r="N33" s="13">
        <f>IF(tab_plan[[#This Row],[4. Wdh. ]]&lt;&gt;"",tab_plan[[#This Row],[4. Wdh. ]],IFERROR(tab_plan[[#This Row],[Datum]]+VLOOKUP(tab_plan[[#This Row],[Wochentag]],tab_wiederholung[],5,0),""))</f>
        <v>44232</v>
      </c>
      <c r="O33" s="13">
        <f>IF(tab_plan[[#This Row],[5. Wdh. ]]&lt;&gt;"",tab_plan[[#This Row],[5. Wdh. ]],IFERROR(tab_plan[[#This Row],[Datum]]+VLOOKUP(tab_plan[[#This Row],[Wochentag]],tab_wiederholung[],6,0),""))</f>
        <v>44246</v>
      </c>
      <c r="P33" s="13">
        <f>IF(tab_plan[[#This Row],[6. Wdh. ]]&lt;&gt;"",tab_plan[[#This Row],[6. Wdh. ]],IFERROR(tab_plan[[#This Row],[Datum]]+VLOOKUP(tab_plan[[#This Row],[Wochentag]],tab_wiederholung[],7,0),""))</f>
        <v>44281</v>
      </c>
      <c r="Q33" s="13">
        <f>IF(tab_plan[[#This Row],[7. Wdh. ]]&lt;&gt;"",tab_plan[[#This Row],[7. Wdh. ]],IFERROR(tab_plan[[#This Row],[Datum]]+VLOOKUP(tab_plan[[#This Row],[Wochentag]],tab_wiederholung[],8,0),""))</f>
        <v>44589</v>
      </c>
      <c r="R33" s="13"/>
      <c r="S33" s="13"/>
      <c r="T33" s="13"/>
      <c r="U33" s="13"/>
      <c r="V33" s="13"/>
      <c r="W33" s="13"/>
      <c r="X33" s="13"/>
      <c r="Y33" s="13" t="str">
        <f>IF(tab_plan[[#This Row],[Aufgabe]]&lt;&gt;"",tab_plan[[#This Row],[Aufgabe]]&amp;" ("&amp;TEXT(tab_plan[[#This Row],[Datum]],"T.M.")&amp;")","")</f>
        <v/>
      </c>
      <c r="Z33" s="13" t="e" cm="1">
        <f t="array" ref="Z33">tab_plan[[#This Row],[Datum]]=INDEX(tab_feiertage[Datum],SMALL(IF((tab_feiertage[Datum]=tab_plan[[#This Row],[Datum]])*(tab_feiertage[Gültigkeit]="x"),ROW(tab_feiertage[Datum])-31),1))</f>
        <v>#NUM!</v>
      </c>
    </row>
    <row r="34" spans="1:26" x14ac:dyDescent="0.25">
      <c r="A34" s="10" t="str">
        <f>TEXT(tab_plan[[#This Row],[Datum]],"TTTT")</f>
        <v>Samstag</v>
      </c>
      <c r="B34" s="9">
        <f t="shared" si="0"/>
        <v>44226</v>
      </c>
      <c r="C34" s="6"/>
      <c r="D34" s="6" t="str" cm="1">
        <f t="array" ref="D34">IFERROR(INDEX(tab_plan[Text],SMALL(IF(tab_plan[1. Wdh. am]=tab_plan[[#This Row],[Datum]],ROW(tab_plan[1. Wdh. am])-4),1)),"")</f>
        <v/>
      </c>
      <c r="E34" s="6" t="str" cm="1">
        <f t="array" ref="E34">IFERROR(INDEX(tab_plan[Text],SMALL(IF(tab_plan[2. Wdh. am]=tab_plan[[#This Row],[Datum]],ROW(tab_plan[2. Wdh. am])-4),1)),"")</f>
        <v/>
      </c>
      <c r="F34" s="6" t="str" cm="1">
        <f t="array" ref="F34">IFERROR(INDEX(tab_plan[Text],SMALL(IF(tab_plan[3. Wdh. am]=tab_plan[[#This Row],[Datum]],ROW(tab_plan[3. Wdh. am])-4),1)),"")</f>
        <v/>
      </c>
      <c r="G34" s="6" t="str" cm="1">
        <f t="array" ref="G34">IFERROR(INDEX(tab_plan[Text],SMALL(IF(tab_plan[4. Wdh. am]=tab_plan[[#This Row],[Datum]],ROW(tab_plan[4. Wdh. am])-4),1)),"")</f>
        <v/>
      </c>
      <c r="H34" s="6" t="str" cm="1">
        <f t="array" ref="H34">IFERROR(INDEX(tab_plan[Text],SMALL(IF(tab_plan[5. Wdh. am]=tab_plan[[#This Row],[Datum]],ROW(tab_plan[5. Wdh. am])-4),1)),"")</f>
        <v/>
      </c>
      <c r="I34" s="6" t="str" cm="1">
        <f t="array" ref="I34">IFERROR(INDEX(tab_plan[Text],SMALL(IF(tab_plan[6. Wdh. am]=tab_plan[[#This Row],[Datum]],ROW(tab_plan[6. Wdh. am])-4),1)),"")</f>
        <v/>
      </c>
      <c r="J34" s="6" t="str" cm="1">
        <f t="array" ref="J34">IFERROR(INDEX(tab_plan[Text],SMALL(IF(tab_plan[7. Wdh. am]=tab_plan[[#This Row],[Datum]],ROW(tab_plan[7. Wdh. am])-4),1)),"")</f>
        <v/>
      </c>
      <c r="K34" s="13">
        <f>IF(tab_plan[[#This Row],[1. Wdh. ]]&lt;&gt;"",tab_plan[[#This Row],[1. Wdh. ]],IFERROR(tab_plan[[#This Row],[Datum]]+VLOOKUP(tab_plan[[#This Row],[Wochentag]],tab_wiederholung[],2,0),""))</f>
        <v>44226</v>
      </c>
      <c r="L34" s="13">
        <f>IF(tab_plan[[#This Row],[2. Wdh. ]]&lt;&gt;"",tab_plan[[#This Row],[2. Wdh. ]],IFERROR(tab_plan[[#This Row],[Datum]]+VLOOKUP(tab_plan[[#This Row],[Wochentag]],tab_wiederholung[],3,0),""))</f>
        <v>44227</v>
      </c>
      <c r="M34" s="13">
        <f>IF(tab_plan[[#This Row],[3. Wdh. ]]&lt;&gt;"",tab_plan[[#This Row],[3. Wdh. ]],IFERROR(tab_plan[[#This Row],[Datum]]+VLOOKUP(tab_plan[[#This Row],[Wochentag]],tab_wiederholung[],4,0),""))</f>
        <v>44229</v>
      </c>
      <c r="N34" s="13">
        <f>IF(tab_plan[[#This Row],[4. Wdh. ]]&lt;&gt;"",tab_plan[[#This Row],[4. Wdh. ]],IFERROR(tab_plan[[#This Row],[Datum]]+VLOOKUP(tab_plan[[#This Row],[Wochentag]],tab_wiederholung[],5,0),""))</f>
        <v>44233</v>
      </c>
      <c r="O34" s="13">
        <f>IF(tab_plan[[#This Row],[5. Wdh. ]]&lt;&gt;"",tab_plan[[#This Row],[5. Wdh. ]],IFERROR(tab_plan[[#This Row],[Datum]]+VLOOKUP(tab_plan[[#This Row],[Wochentag]],tab_wiederholung[],6,0),""))</f>
        <v>44247</v>
      </c>
      <c r="P34" s="13">
        <f>IF(tab_plan[[#This Row],[6. Wdh. ]]&lt;&gt;"",tab_plan[[#This Row],[6. Wdh. ]],IFERROR(tab_plan[[#This Row],[Datum]]+VLOOKUP(tab_plan[[#This Row],[Wochentag]],tab_wiederholung[],7,0),""))</f>
        <v>44282</v>
      </c>
      <c r="Q34" s="13">
        <f>IF(tab_plan[[#This Row],[7. Wdh. ]]&lt;&gt;"",tab_plan[[#This Row],[7. Wdh. ]],IFERROR(tab_plan[[#This Row],[Datum]]+VLOOKUP(tab_plan[[#This Row],[Wochentag]],tab_wiederholung[],8,0),""))</f>
        <v>44590</v>
      </c>
      <c r="R34" s="13"/>
      <c r="S34" s="13"/>
      <c r="T34" s="13"/>
      <c r="U34" s="13"/>
      <c r="V34" s="13"/>
      <c r="W34" s="13"/>
      <c r="X34" s="13"/>
      <c r="Y34" s="13" t="str">
        <f>IF(tab_plan[[#This Row],[Aufgabe]]&lt;&gt;"",tab_plan[[#This Row],[Aufgabe]]&amp;" ("&amp;TEXT(tab_plan[[#This Row],[Datum]],"T.M.")&amp;")","")</f>
        <v/>
      </c>
      <c r="Z34" s="13" t="e" cm="1">
        <f t="array" ref="Z34">tab_plan[[#This Row],[Datum]]=INDEX(tab_feiertage[Datum],SMALL(IF((tab_feiertage[Datum]=tab_plan[[#This Row],[Datum]])*(tab_feiertage[Gültigkeit]="x"),ROW(tab_feiertage[Datum])-31),1))</f>
        <v>#NUM!</v>
      </c>
    </row>
    <row r="35" spans="1:26" x14ac:dyDescent="0.25">
      <c r="A35" s="10" t="str">
        <f>TEXT(tab_plan[[#This Row],[Datum]],"TTTT")</f>
        <v>Sonntag</v>
      </c>
      <c r="B35" s="9">
        <f t="shared" si="0"/>
        <v>44227</v>
      </c>
      <c r="C35" s="6"/>
      <c r="D35" s="6" t="str" cm="1">
        <f t="array" ref="D35">IFERROR(INDEX(tab_plan[Text],SMALL(IF(tab_plan[1. Wdh. am]=tab_plan[[#This Row],[Datum]],ROW(tab_plan[1. Wdh. am])-4),1)),"")</f>
        <v/>
      </c>
      <c r="E35" s="6" t="str" cm="1">
        <f t="array" ref="E35">IFERROR(INDEX(tab_plan[Text],SMALL(IF(tab_plan[2. Wdh. am]=tab_plan[[#This Row],[Datum]],ROW(tab_plan[2. Wdh. am])-4),1)),"")</f>
        <v/>
      </c>
      <c r="F35" s="6" t="str" cm="1">
        <f t="array" ref="F35">IFERROR(INDEX(tab_plan[Text],SMALL(IF(tab_plan[3. Wdh. am]=tab_plan[[#This Row],[Datum]],ROW(tab_plan[3. Wdh. am])-4),1)),"")</f>
        <v/>
      </c>
      <c r="G35" s="6" t="str" cm="1">
        <f t="array" ref="G35">IFERROR(INDEX(tab_plan[Text],SMALL(IF(tab_plan[4. Wdh. am]=tab_plan[[#This Row],[Datum]],ROW(tab_plan[4. Wdh. am])-4),1)),"")</f>
        <v/>
      </c>
      <c r="H35" s="6" t="str" cm="1">
        <f t="array" ref="H35">IFERROR(INDEX(tab_plan[Text],SMALL(IF(tab_plan[5. Wdh. am]=tab_plan[[#This Row],[Datum]],ROW(tab_plan[5. Wdh. am])-4),1)),"")</f>
        <v/>
      </c>
      <c r="I35" s="6" t="str" cm="1">
        <f t="array" ref="I35">IFERROR(INDEX(tab_plan[Text],SMALL(IF(tab_plan[6. Wdh. am]=tab_plan[[#This Row],[Datum]],ROW(tab_plan[6. Wdh. am])-4),1)),"")</f>
        <v/>
      </c>
      <c r="J35" s="6" t="str" cm="1">
        <f t="array" ref="J35">IFERROR(INDEX(tab_plan[Text],SMALL(IF(tab_plan[7. Wdh. am]=tab_plan[[#This Row],[Datum]],ROW(tab_plan[7. Wdh. am])-4),1)),"")</f>
        <v/>
      </c>
      <c r="K35" s="13">
        <f>IF(tab_plan[[#This Row],[1. Wdh. ]]&lt;&gt;"",tab_plan[[#This Row],[1. Wdh. ]],IFERROR(tab_plan[[#This Row],[Datum]]+VLOOKUP(tab_plan[[#This Row],[Wochentag]],tab_wiederholung[],2,0),""))</f>
        <v>44227</v>
      </c>
      <c r="L35" s="13">
        <f>IF(tab_plan[[#This Row],[2. Wdh. ]]&lt;&gt;"",tab_plan[[#This Row],[2. Wdh. ]],IFERROR(tab_plan[[#This Row],[Datum]]+VLOOKUP(tab_plan[[#This Row],[Wochentag]],tab_wiederholung[],3,0),""))</f>
        <v>44228</v>
      </c>
      <c r="M35" s="13">
        <f>IF(tab_plan[[#This Row],[3. Wdh. ]]&lt;&gt;"",tab_plan[[#This Row],[3. Wdh. ]],IFERROR(tab_plan[[#This Row],[Datum]]+VLOOKUP(tab_plan[[#This Row],[Wochentag]],tab_wiederholung[],4,0),""))</f>
        <v>44230</v>
      </c>
      <c r="N35" s="13">
        <f>IF(tab_plan[[#This Row],[4. Wdh. ]]&lt;&gt;"",tab_plan[[#This Row],[4. Wdh. ]],IFERROR(tab_plan[[#This Row],[Datum]]+VLOOKUP(tab_plan[[#This Row],[Wochentag]],tab_wiederholung[],5,0),""))</f>
        <v>44234</v>
      </c>
      <c r="O35" s="13">
        <f>IF(tab_plan[[#This Row],[5. Wdh. ]]&lt;&gt;"",tab_plan[[#This Row],[5. Wdh. ]],IFERROR(tab_plan[[#This Row],[Datum]]+VLOOKUP(tab_plan[[#This Row],[Wochentag]],tab_wiederholung[],6,0),""))</f>
        <v>44248</v>
      </c>
      <c r="P35" s="13">
        <f>IF(tab_plan[[#This Row],[6. Wdh. ]]&lt;&gt;"",tab_plan[[#This Row],[6. Wdh. ]],IFERROR(tab_plan[[#This Row],[Datum]]+VLOOKUP(tab_plan[[#This Row],[Wochentag]],tab_wiederholung[],7,0),""))</f>
        <v>44283</v>
      </c>
      <c r="Q35" s="13">
        <f>IF(tab_plan[[#This Row],[7. Wdh. ]]&lt;&gt;"",tab_plan[[#This Row],[7. Wdh. ]],IFERROR(tab_plan[[#This Row],[Datum]]+VLOOKUP(tab_plan[[#This Row],[Wochentag]],tab_wiederholung[],8,0),""))</f>
        <v>44591</v>
      </c>
      <c r="R35" s="13"/>
      <c r="S35" s="13"/>
      <c r="T35" s="13"/>
      <c r="U35" s="13"/>
      <c r="V35" s="13"/>
      <c r="W35" s="13"/>
      <c r="X35" s="13"/>
      <c r="Y35" s="13" t="str">
        <f>IF(tab_plan[[#This Row],[Aufgabe]]&lt;&gt;"",tab_plan[[#This Row],[Aufgabe]]&amp;" ("&amp;TEXT(tab_plan[[#This Row],[Datum]],"T.M.")&amp;")","")</f>
        <v/>
      </c>
      <c r="Z35" s="13" t="e" cm="1">
        <f t="array" ref="Z35">tab_plan[[#This Row],[Datum]]=INDEX(tab_feiertage[Datum],SMALL(IF((tab_feiertage[Datum]=tab_plan[[#This Row],[Datum]])*(tab_feiertage[Gültigkeit]="x"),ROW(tab_feiertage[Datum])-31),1))</f>
        <v>#NUM!</v>
      </c>
    </row>
    <row r="36" spans="1:26" x14ac:dyDescent="0.25">
      <c r="A36" s="10" t="str">
        <f>TEXT(tab_plan[[#This Row],[Datum]],"TTTT")</f>
        <v>Montag</v>
      </c>
      <c r="B36" s="9">
        <f t="shared" si="0"/>
        <v>44228</v>
      </c>
      <c r="C36" s="6"/>
      <c r="D36" s="6" t="str" cm="1">
        <f t="array" ref="D36">IFERROR(INDEX(tab_plan[Text],SMALL(IF(tab_plan[1. Wdh. am]=tab_plan[[#This Row],[Datum]],ROW(tab_plan[1. Wdh. am])-4),1)),"")</f>
        <v/>
      </c>
      <c r="E36" s="6" t="str" cm="1">
        <f t="array" ref="E36">IFERROR(INDEX(tab_plan[Text],SMALL(IF(tab_plan[2. Wdh. am]=tab_plan[[#This Row],[Datum]],ROW(tab_plan[2. Wdh. am])-4),1)),"")</f>
        <v/>
      </c>
      <c r="F36" s="6" t="str" cm="1">
        <f t="array" ref="F36">IFERROR(INDEX(tab_plan[Text],SMALL(IF(tab_plan[3. Wdh. am]=tab_plan[[#This Row],[Datum]],ROW(tab_plan[3. Wdh. am])-4),1)),"")</f>
        <v/>
      </c>
      <c r="G36" s="6" t="str" cm="1">
        <f t="array" ref="G36">IFERROR(INDEX(tab_plan[Text],SMALL(IF(tab_plan[4. Wdh. am]=tab_plan[[#This Row],[Datum]],ROW(tab_plan[4. Wdh. am])-4),1)),"")</f>
        <v/>
      </c>
      <c r="H36" s="6" t="str" cm="1">
        <f t="array" ref="H36">IFERROR(INDEX(tab_plan[Text],SMALL(IF(tab_plan[5. Wdh. am]=tab_plan[[#This Row],[Datum]],ROW(tab_plan[5. Wdh. am])-4),1)),"")</f>
        <v/>
      </c>
      <c r="I36" s="6" t="str" cm="1">
        <f t="array" ref="I36">IFERROR(INDEX(tab_plan[Text],SMALL(IF(tab_plan[6. Wdh. am]=tab_plan[[#This Row],[Datum]],ROW(tab_plan[6. Wdh. am])-4),1)),"")</f>
        <v/>
      </c>
      <c r="J36" s="6" t="str" cm="1">
        <f t="array" ref="J36">IFERROR(INDEX(tab_plan[Text],SMALL(IF(tab_plan[7. Wdh. am]=tab_plan[[#This Row],[Datum]],ROW(tab_plan[7. Wdh. am])-4),1)),"")</f>
        <v/>
      </c>
      <c r="K36" s="13">
        <f>IF(tab_plan[[#This Row],[1. Wdh. ]]&lt;&gt;"",tab_plan[[#This Row],[1. Wdh. ]],IFERROR(tab_plan[[#This Row],[Datum]]+VLOOKUP(tab_plan[[#This Row],[Wochentag]],tab_wiederholung[],2,0),""))</f>
        <v>44228</v>
      </c>
      <c r="L36" s="13">
        <f>IF(tab_plan[[#This Row],[2. Wdh. ]]&lt;&gt;"",tab_plan[[#This Row],[2. Wdh. ]],IFERROR(tab_plan[[#This Row],[Datum]]+VLOOKUP(tab_plan[[#This Row],[Wochentag]],tab_wiederholung[],3,0),""))</f>
        <v>44229</v>
      </c>
      <c r="M36" s="13">
        <f>IF(tab_plan[[#This Row],[3. Wdh. ]]&lt;&gt;"",tab_plan[[#This Row],[3. Wdh. ]],IFERROR(tab_plan[[#This Row],[Datum]]+VLOOKUP(tab_plan[[#This Row],[Wochentag]],tab_wiederholung[],4,0),""))</f>
        <v>44231</v>
      </c>
      <c r="N36" s="13">
        <f>IF(tab_plan[[#This Row],[4. Wdh. ]]&lt;&gt;"",tab_plan[[#This Row],[4. Wdh. ]],IFERROR(tab_plan[[#This Row],[Datum]]+VLOOKUP(tab_plan[[#This Row],[Wochentag]],tab_wiederholung[],5,0),""))</f>
        <v>44235</v>
      </c>
      <c r="O36" s="13">
        <f>IF(tab_plan[[#This Row],[5. Wdh. ]]&lt;&gt;"",tab_plan[[#This Row],[5. Wdh. ]],IFERROR(tab_plan[[#This Row],[Datum]]+VLOOKUP(tab_plan[[#This Row],[Wochentag]],tab_wiederholung[],6,0),""))</f>
        <v>44249</v>
      </c>
      <c r="P36" s="13">
        <f>IF(tab_plan[[#This Row],[6. Wdh. ]]&lt;&gt;"",tab_plan[[#This Row],[6. Wdh. ]],IFERROR(tab_plan[[#This Row],[Datum]]+VLOOKUP(tab_plan[[#This Row],[Wochentag]],tab_wiederholung[],7,0),""))</f>
        <v>44284</v>
      </c>
      <c r="Q36" s="13">
        <f>IF(tab_plan[[#This Row],[7. Wdh. ]]&lt;&gt;"",tab_plan[[#This Row],[7. Wdh. ]],IFERROR(tab_plan[[#This Row],[Datum]]+VLOOKUP(tab_plan[[#This Row],[Wochentag]],tab_wiederholung[],8,0),""))</f>
        <v>44592</v>
      </c>
      <c r="R36" s="13"/>
      <c r="S36" s="13"/>
      <c r="T36" s="13"/>
      <c r="U36" s="13"/>
      <c r="V36" s="13"/>
      <c r="W36" s="13"/>
      <c r="X36" s="13"/>
      <c r="Y36" s="13" t="str">
        <f>IF(tab_plan[[#This Row],[Aufgabe]]&lt;&gt;"",tab_plan[[#This Row],[Aufgabe]]&amp;" ("&amp;TEXT(tab_plan[[#This Row],[Datum]],"T.M.")&amp;")","")</f>
        <v/>
      </c>
      <c r="Z36" s="13" t="e" cm="1">
        <f t="array" ref="Z36">tab_plan[[#This Row],[Datum]]=INDEX(tab_feiertage[Datum],SMALL(IF((tab_feiertage[Datum]=tab_plan[[#This Row],[Datum]])*(tab_feiertage[Gültigkeit]="x"),ROW(tab_feiertage[Datum])-31),1))</f>
        <v>#NUM!</v>
      </c>
    </row>
    <row r="37" spans="1:26" x14ac:dyDescent="0.25">
      <c r="A37" s="10" t="str">
        <f>TEXT(tab_plan[[#This Row],[Datum]],"TTTT")</f>
        <v>Dienstag</v>
      </c>
      <c r="B37" s="9">
        <f t="shared" si="0"/>
        <v>44229</v>
      </c>
      <c r="C37" s="6"/>
      <c r="D37" s="6" t="str" cm="1">
        <f t="array" ref="D37">IFERROR(INDEX(tab_plan[Text],SMALL(IF(tab_plan[1. Wdh. am]=tab_plan[[#This Row],[Datum]],ROW(tab_plan[1. Wdh. am])-4),1)),"")</f>
        <v/>
      </c>
      <c r="E37" s="6" t="str" cm="1">
        <f t="array" ref="E37">IFERROR(INDEX(tab_plan[Text],SMALL(IF(tab_plan[2. Wdh. am]=tab_plan[[#This Row],[Datum]],ROW(tab_plan[2. Wdh. am])-4),1)),"")</f>
        <v/>
      </c>
      <c r="F37" s="6" t="str" cm="1">
        <f t="array" ref="F37">IFERROR(INDEX(tab_plan[Text],SMALL(IF(tab_plan[3. Wdh. am]=tab_plan[[#This Row],[Datum]],ROW(tab_plan[3. Wdh. am])-4),1)),"")</f>
        <v/>
      </c>
      <c r="G37" s="6" t="str" cm="1">
        <f t="array" ref="G37">IFERROR(INDEX(tab_plan[Text],SMALL(IF(tab_plan[4. Wdh. am]=tab_plan[[#This Row],[Datum]],ROW(tab_plan[4. Wdh. am])-4),1)),"")</f>
        <v/>
      </c>
      <c r="H37" s="6" t="str" cm="1">
        <f t="array" ref="H37">IFERROR(INDEX(tab_plan[Text],SMALL(IF(tab_plan[5. Wdh. am]=tab_plan[[#This Row],[Datum]],ROW(tab_plan[5. Wdh. am])-4),1)),"")</f>
        <v/>
      </c>
      <c r="I37" s="6" t="str" cm="1">
        <f t="array" ref="I37">IFERROR(INDEX(tab_plan[Text],SMALL(IF(tab_plan[6. Wdh. am]=tab_plan[[#This Row],[Datum]],ROW(tab_plan[6. Wdh. am])-4),1)),"")</f>
        <v/>
      </c>
      <c r="J37" s="6" t="str" cm="1">
        <f t="array" ref="J37">IFERROR(INDEX(tab_plan[Text],SMALL(IF(tab_plan[7. Wdh. am]=tab_plan[[#This Row],[Datum]],ROW(tab_plan[7. Wdh. am])-4),1)),"")</f>
        <v/>
      </c>
      <c r="K37" s="13">
        <f>IF(tab_plan[[#This Row],[1. Wdh. ]]&lt;&gt;"",tab_plan[[#This Row],[1. Wdh. ]],IFERROR(tab_plan[[#This Row],[Datum]]+VLOOKUP(tab_plan[[#This Row],[Wochentag]],tab_wiederholung[],2,0),""))</f>
        <v>44229</v>
      </c>
      <c r="L37" s="13">
        <f>IF(tab_plan[[#This Row],[2. Wdh. ]]&lt;&gt;"",tab_plan[[#This Row],[2. Wdh. ]],IFERROR(tab_plan[[#This Row],[Datum]]+VLOOKUP(tab_plan[[#This Row],[Wochentag]],tab_wiederholung[],3,0),""))</f>
        <v>44230</v>
      </c>
      <c r="M37" s="13">
        <f>IF(tab_plan[[#This Row],[3. Wdh. ]]&lt;&gt;"",tab_plan[[#This Row],[3. Wdh. ]],IFERROR(tab_plan[[#This Row],[Datum]]+VLOOKUP(tab_plan[[#This Row],[Wochentag]],tab_wiederholung[],4,0),""))</f>
        <v>44232</v>
      </c>
      <c r="N37" s="13">
        <f>IF(tab_plan[[#This Row],[4. Wdh. ]]&lt;&gt;"",tab_plan[[#This Row],[4. Wdh. ]],IFERROR(tab_plan[[#This Row],[Datum]]+VLOOKUP(tab_plan[[#This Row],[Wochentag]],tab_wiederholung[],5,0),""))</f>
        <v>44236</v>
      </c>
      <c r="O37" s="13">
        <f>IF(tab_plan[[#This Row],[5. Wdh. ]]&lt;&gt;"",tab_plan[[#This Row],[5. Wdh. ]],IFERROR(tab_plan[[#This Row],[Datum]]+VLOOKUP(tab_plan[[#This Row],[Wochentag]],tab_wiederholung[],6,0),""))</f>
        <v>44250</v>
      </c>
      <c r="P37" s="13">
        <f>IF(tab_plan[[#This Row],[6. Wdh. ]]&lt;&gt;"",tab_plan[[#This Row],[6. Wdh. ]],IFERROR(tab_plan[[#This Row],[Datum]]+VLOOKUP(tab_plan[[#This Row],[Wochentag]],tab_wiederholung[],7,0),""))</f>
        <v>44285</v>
      </c>
      <c r="Q37" s="13">
        <f>IF(tab_plan[[#This Row],[7. Wdh. ]]&lt;&gt;"",tab_plan[[#This Row],[7. Wdh. ]],IFERROR(tab_plan[[#This Row],[Datum]]+VLOOKUP(tab_plan[[#This Row],[Wochentag]],tab_wiederholung[],8,0),""))</f>
        <v>44593</v>
      </c>
      <c r="R37" s="13"/>
      <c r="S37" s="13"/>
      <c r="T37" s="13"/>
      <c r="U37" s="13"/>
      <c r="V37" s="13"/>
      <c r="W37" s="13"/>
      <c r="X37" s="13"/>
      <c r="Y37" s="13" t="str">
        <f>IF(tab_plan[[#This Row],[Aufgabe]]&lt;&gt;"",tab_plan[[#This Row],[Aufgabe]]&amp;" ("&amp;TEXT(tab_plan[[#This Row],[Datum]],"T.M.")&amp;")","")</f>
        <v/>
      </c>
      <c r="Z37" s="13" t="e" cm="1">
        <f t="array" ref="Z37">tab_plan[[#This Row],[Datum]]=INDEX(tab_feiertage[Datum],SMALL(IF((tab_feiertage[Datum]=tab_plan[[#This Row],[Datum]])*(tab_feiertage[Gültigkeit]="x"),ROW(tab_feiertage[Datum])-31),1))</f>
        <v>#NUM!</v>
      </c>
    </row>
    <row r="38" spans="1:26" x14ac:dyDescent="0.25">
      <c r="A38" s="10" t="str">
        <f>TEXT(tab_plan[[#This Row],[Datum]],"TTTT")</f>
        <v>Mittwoch</v>
      </c>
      <c r="B38" s="9">
        <f t="shared" si="0"/>
        <v>44230</v>
      </c>
      <c r="C38" s="6"/>
      <c r="D38" s="6" t="str" cm="1">
        <f t="array" ref="D38">IFERROR(INDEX(tab_plan[Text],SMALL(IF(tab_plan[1. Wdh. am]=tab_plan[[#This Row],[Datum]],ROW(tab_plan[1. Wdh. am])-4),1)),"")</f>
        <v/>
      </c>
      <c r="E38" s="6" t="str" cm="1">
        <f t="array" ref="E38">IFERROR(INDEX(tab_plan[Text],SMALL(IF(tab_plan[2. Wdh. am]=tab_plan[[#This Row],[Datum]],ROW(tab_plan[2. Wdh. am])-4),1)),"")</f>
        <v/>
      </c>
      <c r="F38" s="6" t="str" cm="1">
        <f t="array" ref="F38">IFERROR(INDEX(tab_plan[Text],SMALL(IF(tab_plan[3. Wdh. am]=tab_plan[[#This Row],[Datum]],ROW(tab_plan[3. Wdh. am])-4),1)),"")</f>
        <v/>
      </c>
      <c r="G38" s="6" t="str" cm="1">
        <f t="array" ref="G38">IFERROR(INDEX(tab_plan[Text],SMALL(IF(tab_plan[4. Wdh. am]=tab_plan[[#This Row],[Datum]],ROW(tab_plan[4. Wdh. am])-4),1)),"")</f>
        <v/>
      </c>
      <c r="H38" s="6" t="str" cm="1">
        <f t="array" ref="H38">IFERROR(INDEX(tab_plan[Text],SMALL(IF(tab_plan[5. Wdh. am]=tab_plan[[#This Row],[Datum]],ROW(tab_plan[5. Wdh. am])-4),1)),"")</f>
        <v/>
      </c>
      <c r="I38" s="6" t="str" cm="1">
        <f t="array" ref="I38">IFERROR(INDEX(tab_plan[Text],SMALL(IF(tab_plan[6. Wdh. am]=tab_plan[[#This Row],[Datum]],ROW(tab_plan[6. Wdh. am])-4),1)),"")</f>
        <v/>
      </c>
      <c r="J38" s="6" t="str" cm="1">
        <f t="array" ref="J38">IFERROR(INDEX(tab_plan[Text],SMALL(IF(tab_plan[7. Wdh. am]=tab_plan[[#This Row],[Datum]],ROW(tab_plan[7. Wdh. am])-4),1)),"")</f>
        <v/>
      </c>
      <c r="K38" s="13">
        <f>IF(tab_plan[[#This Row],[1. Wdh. ]]&lt;&gt;"",tab_plan[[#This Row],[1. Wdh. ]],IFERROR(tab_plan[[#This Row],[Datum]]+VLOOKUP(tab_plan[[#This Row],[Wochentag]],tab_wiederholung[],2,0),""))</f>
        <v>44230</v>
      </c>
      <c r="L38" s="13">
        <f>IF(tab_plan[[#This Row],[2. Wdh. ]]&lt;&gt;"",tab_plan[[#This Row],[2. Wdh. ]],IFERROR(tab_plan[[#This Row],[Datum]]+VLOOKUP(tab_plan[[#This Row],[Wochentag]],tab_wiederholung[],3,0),""))</f>
        <v>44231</v>
      </c>
      <c r="M38" s="13">
        <f>IF(tab_plan[[#This Row],[3. Wdh. ]]&lt;&gt;"",tab_plan[[#This Row],[3. Wdh. ]],IFERROR(tab_plan[[#This Row],[Datum]]+VLOOKUP(tab_plan[[#This Row],[Wochentag]],tab_wiederholung[],4,0),""))</f>
        <v>44233</v>
      </c>
      <c r="N38" s="13">
        <f>IF(tab_plan[[#This Row],[4. Wdh. ]]&lt;&gt;"",tab_plan[[#This Row],[4. Wdh. ]],IFERROR(tab_plan[[#This Row],[Datum]]+VLOOKUP(tab_plan[[#This Row],[Wochentag]],tab_wiederholung[],5,0),""))</f>
        <v>44237</v>
      </c>
      <c r="O38" s="13">
        <f>IF(tab_plan[[#This Row],[5. Wdh. ]]&lt;&gt;"",tab_plan[[#This Row],[5. Wdh. ]],IFERROR(tab_plan[[#This Row],[Datum]]+VLOOKUP(tab_plan[[#This Row],[Wochentag]],tab_wiederholung[],6,0),""))</f>
        <v>44251</v>
      </c>
      <c r="P38" s="13">
        <f>IF(tab_plan[[#This Row],[6. Wdh. ]]&lt;&gt;"",tab_plan[[#This Row],[6. Wdh. ]],IFERROR(tab_plan[[#This Row],[Datum]]+VLOOKUP(tab_plan[[#This Row],[Wochentag]],tab_wiederholung[],7,0),""))</f>
        <v>44286</v>
      </c>
      <c r="Q38" s="13">
        <f>IF(tab_plan[[#This Row],[7. Wdh. ]]&lt;&gt;"",tab_plan[[#This Row],[7. Wdh. ]],IFERROR(tab_plan[[#This Row],[Datum]]+VLOOKUP(tab_plan[[#This Row],[Wochentag]],tab_wiederholung[],8,0),""))</f>
        <v>44594</v>
      </c>
      <c r="R38" s="13"/>
      <c r="S38" s="13"/>
      <c r="T38" s="13"/>
      <c r="U38" s="13"/>
      <c r="V38" s="13"/>
      <c r="W38" s="13"/>
      <c r="X38" s="13"/>
      <c r="Y38" s="13" t="str">
        <f>IF(tab_plan[[#This Row],[Aufgabe]]&lt;&gt;"",tab_plan[[#This Row],[Aufgabe]]&amp;" ("&amp;TEXT(tab_plan[[#This Row],[Datum]],"T.M.")&amp;")","")</f>
        <v/>
      </c>
      <c r="Z38" s="13" t="e" cm="1">
        <f t="array" ref="Z38">tab_plan[[#This Row],[Datum]]=INDEX(tab_feiertage[Datum],SMALL(IF((tab_feiertage[Datum]=tab_plan[[#This Row],[Datum]])*(tab_feiertage[Gültigkeit]="x"),ROW(tab_feiertage[Datum])-31),1))</f>
        <v>#NUM!</v>
      </c>
    </row>
    <row r="39" spans="1:26" x14ac:dyDescent="0.25">
      <c r="A39" s="10" t="str">
        <f>TEXT(tab_plan[[#This Row],[Datum]],"TTTT")</f>
        <v>Donnerstag</v>
      </c>
      <c r="B39" s="9">
        <f t="shared" si="0"/>
        <v>44231</v>
      </c>
      <c r="C39" s="6"/>
      <c r="D39" s="6" t="str" cm="1">
        <f t="array" ref="D39">IFERROR(INDEX(tab_plan[Text],SMALL(IF(tab_plan[1. Wdh. am]=tab_plan[[#This Row],[Datum]],ROW(tab_plan[1. Wdh. am])-4),1)),"")</f>
        <v/>
      </c>
      <c r="E39" s="6" t="str" cm="1">
        <f t="array" ref="E39">IFERROR(INDEX(tab_plan[Text],SMALL(IF(tab_plan[2. Wdh. am]=tab_plan[[#This Row],[Datum]],ROW(tab_plan[2. Wdh. am])-4),1)),"")</f>
        <v/>
      </c>
      <c r="F39" s="6" t="str" cm="1">
        <f t="array" ref="F39">IFERROR(INDEX(tab_plan[Text],SMALL(IF(tab_plan[3. Wdh. am]=tab_plan[[#This Row],[Datum]],ROW(tab_plan[3. Wdh. am])-4),1)),"")</f>
        <v/>
      </c>
      <c r="G39" s="6" t="str" cm="1">
        <f t="array" ref="G39">IFERROR(INDEX(tab_plan[Text],SMALL(IF(tab_plan[4. Wdh. am]=tab_plan[[#This Row],[Datum]],ROW(tab_plan[4. Wdh. am])-4),1)),"")</f>
        <v/>
      </c>
      <c r="H39" s="6" t="str" cm="1">
        <f t="array" ref="H39">IFERROR(INDEX(tab_plan[Text],SMALL(IF(tab_plan[5. Wdh. am]=tab_plan[[#This Row],[Datum]],ROW(tab_plan[5. Wdh. am])-4),1)),"")</f>
        <v/>
      </c>
      <c r="I39" s="6" t="str" cm="1">
        <f t="array" ref="I39">IFERROR(INDEX(tab_plan[Text],SMALL(IF(tab_plan[6. Wdh. am]=tab_plan[[#This Row],[Datum]],ROW(tab_plan[6. Wdh. am])-4),1)),"")</f>
        <v/>
      </c>
      <c r="J39" s="6" t="str" cm="1">
        <f t="array" ref="J39">IFERROR(INDEX(tab_plan[Text],SMALL(IF(tab_plan[7. Wdh. am]=tab_plan[[#This Row],[Datum]],ROW(tab_plan[7. Wdh. am])-4),1)),"")</f>
        <v/>
      </c>
      <c r="K39" s="13">
        <f>IF(tab_plan[[#This Row],[1. Wdh. ]]&lt;&gt;"",tab_plan[[#This Row],[1. Wdh. ]],IFERROR(tab_plan[[#This Row],[Datum]]+VLOOKUP(tab_plan[[#This Row],[Wochentag]],tab_wiederholung[],2,0),""))</f>
        <v>44231</v>
      </c>
      <c r="L39" s="13">
        <f>IF(tab_plan[[#This Row],[2. Wdh. ]]&lt;&gt;"",tab_plan[[#This Row],[2. Wdh. ]],IFERROR(tab_plan[[#This Row],[Datum]]+VLOOKUP(tab_plan[[#This Row],[Wochentag]],tab_wiederholung[],3,0),""))</f>
        <v>44232</v>
      </c>
      <c r="M39" s="13">
        <f>IF(tab_plan[[#This Row],[3. Wdh. ]]&lt;&gt;"",tab_plan[[#This Row],[3. Wdh. ]],IFERROR(tab_plan[[#This Row],[Datum]]+VLOOKUP(tab_plan[[#This Row],[Wochentag]],tab_wiederholung[],4,0),""))</f>
        <v>44234</v>
      </c>
      <c r="N39" s="13">
        <f>IF(tab_plan[[#This Row],[4. Wdh. ]]&lt;&gt;"",tab_plan[[#This Row],[4. Wdh. ]],IFERROR(tab_plan[[#This Row],[Datum]]+VLOOKUP(tab_plan[[#This Row],[Wochentag]],tab_wiederholung[],5,0),""))</f>
        <v>44238</v>
      </c>
      <c r="O39" s="13">
        <f>IF(tab_plan[[#This Row],[5. Wdh. ]]&lt;&gt;"",tab_plan[[#This Row],[5. Wdh. ]],IFERROR(tab_plan[[#This Row],[Datum]]+VLOOKUP(tab_plan[[#This Row],[Wochentag]],tab_wiederholung[],6,0),""))</f>
        <v>44252</v>
      </c>
      <c r="P39" s="13">
        <f>IF(tab_plan[[#This Row],[6. Wdh. ]]&lt;&gt;"",tab_plan[[#This Row],[6. Wdh. ]],IFERROR(tab_plan[[#This Row],[Datum]]+VLOOKUP(tab_plan[[#This Row],[Wochentag]],tab_wiederholung[],7,0),""))</f>
        <v>44287</v>
      </c>
      <c r="Q39" s="13">
        <f>IF(tab_plan[[#This Row],[7. Wdh. ]]&lt;&gt;"",tab_plan[[#This Row],[7. Wdh. ]],IFERROR(tab_plan[[#This Row],[Datum]]+VLOOKUP(tab_plan[[#This Row],[Wochentag]],tab_wiederholung[],8,0),""))</f>
        <v>44595</v>
      </c>
      <c r="R39" s="13"/>
      <c r="S39" s="13"/>
      <c r="T39" s="13"/>
      <c r="U39" s="13"/>
      <c r="V39" s="13"/>
      <c r="W39" s="13"/>
      <c r="X39" s="13"/>
      <c r="Y39" s="13" t="str">
        <f>IF(tab_plan[[#This Row],[Aufgabe]]&lt;&gt;"",tab_plan[[#This Row],[Aufgabe]]&amp;" ("&amp;TEXT(tab_plan[[#This Row],[Datum]],"T.M.")&amp;")","")</f>
        <v/>
      </c>
      <c r="Z39" s="13" t="e" cm="1">
        <f t="array" ref="Z39">tab_plan[[#This Row],[Datum]]=INDEX(tab_feiertage[Datum],SMALL(IF((tab_feiertage[Datum]=tab_plan[[#This Row],[Datum]])*(tab_feiertage[Gültigkeit]="x"),ROW(tab_feiertage[Datum])-31),1))</f>
        <v>#NUM!</v>
      </c>
    </row>
    <row r="40" spans="1:26" x14ac:dyDescent="0.25">
      <c r="A40" s="10" t="str">
        <f>TEXT(tab_plan[[#This Row],[Datum]],"TTTT")</f>
        <v>Freitag</v>
      </c>
      <c r="B40" s="9">
        <f t="shared" si="0"/>
        <v>44232</v>
      </c>
      <c r="C40" s="6"/>
      <c r="D40" s="6" t="str" cm="1">
        <f t="array" ref="D40">IFERROR(INDEX(tab_plan[Text],SMALL(IF(tab_plan[1. Wdh. am]=tab_plan[[#This Row],[Datum]],ROW(tab_plan[1. Wdh. am])-4),1)),"")</f>
        <v/>
      </c>
      <c r="E40" s="6" t="str" cm="1">
        <f t="array" ref="E40">IFERROR(INDEX(tab_plan[Text],SMALL(IF(tab_plan[2. Wdh. am]=tab_plan[[#This Row],[Datum]],ROW(tab_plan[2. Wdh. am])-4),1)),"")</f>
        <v/>
      </c>
      <c r="F40" s="6" t="str" cm="1">
        <f t="array" ref="F40">IFERROR(INDEX(tab_plan[Text],SMALL(IF(tab_plan[3. Wdh. am]=tab_plan[[#This Row],[Datum]],ROW(tab_plan[3. Wdh. am])-4),1)),"")</f>
        <v/>
      </c>
      <c r="G40" s="6" t="str" cm="1">
        <f t="array" ref="G40">IFERROR(INDEX(tab_plan[Text],SMALL(IF(tab_plan[4. Wdh. am]=tab_plan[[#This Row],[Datum]],ROW(tab_plan[4. Wdh. am])-4),1)),"")</f>
        <v/>
      </c>
      <c r="H40" s="6" t="str" cm="1">
        <f t="array" ref="H40">IFERROR(INDEX(tab_plan[Text],SMALL(IF(tab_plan[5. Wdh. am]=tab_plan[[#This Row],[Datum]],ROW(tab_plan[5. Wdh. am])-4),1)),"")</f>
        <v/>
      </c>
      <c r="I40" s="6" t="str" cm="1">
        <f t="array" ref="I40">IFERROR(INDEX(tab_plan[Text],SMALL(IF(tab_plan[6. Wdh. am]=tab_plan[[#This Row],[Datum]],ROW(tab_plan[6. Wdh. am])-4),1)),"")</f>
        <v/>
      </c>
      <c r="J40" s="6" t="str" cm="1">
        <f t="array" ref="J40">IFERROR(INDEX(tab_plan[Text],SMALL(IF(tab_plan[7. Wdh. am]=tab_plan[[#This Row],[Datum]],ROW(tab_plan[7. Wdh. am])-4),1)),"")</f>
        <v/>
      </c>
      <c r="K40" s="13">
        <f>IF(tab_plan[[#This Row],[1. Wdh. ]]&lt;&gt;"",tab_plan[[#This Row],[1. Wdh. ]],IFERROR(tab_plan[[#This Row],[Datum]]+VLOOKUP(tab_plan[[#This Row],[Wochentag]],tab_wiederholung[],2,0),""))</f>
        <v>44232</v>
      </c>
      <c r="L40" s="13">
        <f>IF(tab_plan[[#This Row],[2. Wdh. ]]&lt;&gt;"",tab_plan[[#This Row],[2. Wdh. ]],IFERROR(tab_plan[[#This Row],[Datum]]+VLOOKUP(tab_plan[[#This Row],[Wochentag]],tab_wiederholung[],3,0),""))</f>
        <v>44233</v>
      </c>
      <c r="M40" s="13">
        <f>IF(tab_plan[[#This Row],[3. Wdh. ]]&lt;&gt;"",tab_plan[[#This Row],[3. Wdh. ]],IFERROR(tab_plan[[#This Row],[Datum]]+VLOOKUP(tab_plan[[#This Row],[Wochentag]],tab_wiederholung[],4,0),""))</f>
        <v>44235</v>
      </c>
      <c r="N40" s="13">
        <f>IF(tab_plan[[#This Row],[4. Wdh. ]]&lt;&gt;"",tab_plan[[#This Row],[4. Wdh. ]],IFERROR(tab_plan[[#This Row],[Datum]]+VLOOKUP(tab_plan[[#This Row],[Wochentag]],tab_wiederholung[],5,0),""))</f>
        <v>44239</v>
      </c>
      <c r="O40" s="13">
        <f>IF(tab_plan[[#This Row],[5. Wdh. ]]&lt;&gt;"",tab_plan[[#This Row],[5. Wdh. ]],IFERROR(tab_plan[[#This Row],[Datum]]+VLOOKUP(tab_plan[[#This Row],[Wochentag]],tab_wiederholung[],6,0),""))</f>
        <v>44253</v>
      </c>
      <c r="P40" s="13">
        <f>IF(tab_plan[[#This Row],[6. Wdh. ]]&lt;&gt;"",tab_plan[[#This Row],[6. Wdh. ]],IFERROR(tab_plan[[#This Row],[Datum]]+VLOOKUP(tab_plan[[#This Row],[Wochentag]],tab_wiederholung[],7,0),""))</f>
        <v>44288</v>
      </c>
      <c r="Q40" s="13">
        <f>IF(tab_plan[[#This Row],[7. Wdh. ]]&lt;&gt;"",tab_plan[[#This Row],[7. Wdh. ]],IFERROR(tab_plan[[#This Row],[Datum]]+VLOOKUP(tab_plan[[#This Row],[Wochentag]],tab_wiederholung[],8,0),""))</f>
        <v>44596</v>
      </c>
      <c r="R40" s="13"/>
      <c r="S40" s="13"/>
      <c r="T40" s="13"/>
      <c r="U40" s="13"/>
      <c r="V40" s="13"/>
      <c r="W40" s="13"/>
      <c r="X40" s="13"/>
      <c r="Y40" s="13" t="str">
        <f>IF(tab_plan[[#This Row],[Aufgabe]]&lt;&gt;"",tab_plan[[#This Row],[Aufgabe]]&amp;" ("&amp;TEXT(tab_plan[[#This Row],[Datum]],"T.M.")&amp;")","")</f>
        <v/>
      </c>
      <c r="Z40" s="13" t="e" cm="1">
        <f t="array" ref="Z40">tab_plan[[#This Row],[Datum]]=INDEX(tab_feiertage[Datum],SMALL(IF((tab_feiertage[Datum]=tab_plan[[#This Row],[Datum]])*(tab_feiertage[Gültigkeit]="x"),ROW(tab_feiertage[Datum])-31),1))</f>
        <v>#NUM!</v>
      </c>
    </row>
    <row r="41" spans="1:26" x14ac:dyDescent="0.25">
      <c r="A41" s="10" t="str">
        <f>TEXT(tab_plan[[#This Row],[Datum]],"TTTT")</f>
        <v>Samstag</v>
      </c>
      <c r="B41" s="9">
        <f t="shared" si="0"/>
        <v>44233</v>
      </c>
      <c r="C41" s="6"/>
      <c r="D41" s="6" t="str" cm="1">
        <f t="array" ref="D41">IFERROR(INDEX(tab_plan[Text],SMALL(IF(tab_plan[1. Wdh. am]=tab_plan[[#This Row],[Datum]],ROW(tab_plan[1. Wdh. am])-4),1)),"")</f>
        <v/>
      </c>
      <c r="E41" s="6" t="str" cm="1">
        <f t="array" ref="E41">IFERROR(INDEX(tab_plan[Text],SMALL(IF(tab_plan[2. Wdh. am]=tab_plan[[#This Row],[Datum]],ROW(tab_plan[2. Wdh. am])-4),1)),"")</f>
        <v/>
      </c>
      <c r="F41" s="6" t="str" cm="1">
        <f t="array" ref="F41">IFERROR(INDEX(tab_plan[Text],SMALL(IF(tab_plan[3. Wdh. am]=tab_plan[[#This Row],[Datum]],ROW(tab_plan[3. Wdh. am])-4),1)),"")</f>
        <v/>
      </c>
      <c r="G41" s="6" t="str" cm="1">
        <f t="array" ref="G41">IFERROR(INDEX(tab_plan[Text],SMALL(IF(tab_plan[4. Wdh. am]=tab_plan[[#This Row],[Datum]],ROW(tab_plan[4. Wdh. am])-4),1)),"")</f>
        <v/>
      </c>
      <c r="H41" s="6" t="str" cm="1">
        <f t="array" ref="H41">IFERROR(INDEX(tab_plan[Text],SMALL(IF(tab_plan[5. Wdh. am]=tab_plan[[#This Row],[Datum]],ROW(tab_plan[5. Wdh. am])-4),1)),"")</f>
        <v/>
      </c>
      <c r="I41" s="6" t="str" cm="1">
        <f t="array" ref="I41">IFERROR(INDEX(tab_plan[Text],SMALL(IF(tab_plan[6. Wdh. am]=tab_plan[[#This Row],[Datum]],ROW(tab_plan[6. Wdh. am])-4),1)),"")</f>
        <v/>
      </c>
      <c r="J41" s="6" t="str" cm="1">
        <f t="array" ref="J41">IFERROR(INDEX(tab_plan[Text],SMALL(IF(tab_plan[7. Wdh. am]=tab_plan[[#This Row],[Datum]],ROW(tab_plan[7. Wdh. am])-4),1)),"")</f>
        <v/>
      </c>
      <c r="K41" s="13">
        <f>IF(tab_plan[[#This Row],[1. Wdh. ]]&lt;&gt;"",tab_plan[[#This Row],[1. Wdh. ]],IFERROR(tab_plan[[#This Row],[Datum]]+VLOOKUP(tab_plan[[#This Row],[Wochentag]],tab_wiederholung[],2,0),""))</f>
        <v>44233</v>
      </c>
      <c r="L41" s="13">
        <f>IF(tab_plan[[#This Row],[2. Wdh. ]]&lt;&gt;"",tab_plan[[#This Row],[2. Wdh. ]],IFERROR(tab_plan[[#This Row],[Datum]]+VLOOKUP(tab_plan[[#This Row],[Wochentag]],tab_wiederholung[],3,0),""))</f>
        <v>44234</v>
      </c>
      <c r="M41" s="13">
        <f>IF(tab_plan[[#This Row],[3. Wdh. ]]&lt;&gt;"",tab_plan[[#This Row],[3. Wdh. ]],IFERROR(tab_plan[[#This Row],[Datum]]+VLOOKUP(tab_plan[[#This Row],[Wochentag]],tab_wiederholung[],4,0),""))</f>
        <v>44236</v>
      </c>
      <c r="N41" s="13">
        <f>IF(tab_plan[[#This Row],[4. Wdh. ]]&lt;&gt;"",tab_plan[[#This Row],[4. Wdh. ]],IFERROR(tab_plan[[#This Row],[Datum]]+VLOOKUP(tab_plan[[#This Row],[Wochentag]],tab_wiederholung[],5,0),""))</f>
        <v>44240</v>
      </c>
      <c r="O41" s="13">
        <f>IF(tab_plan[[#This Row],[5. Wdh. ]]&lt;&gt;"",tab_plan[[#This Row],[5. Wdh. ]],IFERROR(tab_plan[[#This Row],[Datum]]+VLOOKUP(tab_plan[[#This Row],[Wochentag]],tab_wiederholung[],6,0),""))</f>
        <v>44254</v>
      </c>
      <c r="P41" s="13">
        <f>IF(tab_plan[[#This Row],[6. Wdh. ]]&lt;&gt;"",tab_plan[[#This Row],[6. Wdh. ]],IFERROR(tab_plan[[#This Row],[Datum]]+VLOOKUP(tab_plan[[#This Row],[Wochentag]],tab_wiederholung[],7,0),""))</f>
        <v>44289</v>
      </c>
      <c r="Q41" s="13">
        <f>IF(tab_plan[[#This Row],[7. Wdh. ]]&lt;&gt;"",tab_plan[[#This Row],[7. Wdh. ]],IFERROR(tab_plan[[#This Row],[Datum]]+VLOOKUP(tab_plan[[#This Row],[Wochentag]],tab_wiederholung[],8,0),""))</f>
        <v>44597</v>
      </c>
      <c r="R41" s="13"/>
      <c r="S41" s="13"/>
      <c r="T41" s="13"/>
      <c r="U41" s="13"/>
      <c r="V41" s="13"/>
      <c r="W41" s="13"/>
      <c r="X41" s="13"/>
      <c r="Y41" s="13" t="str">
        <f>IF(tab_plan[[#This Row],[Aufgabe]]&lt;&gt;"",tab_plan[[#This Row],[Aufgabe]]&amp;" ("&amp;TEXT(tab_plan[[#This Row],[Datum]],"T.M.")&amp;")","")</f>
        <v/>
      </c>
      <c r="Z41" s="13" t="e" cm="1">
        <f t="array" ref="Z41">tab_plan[[#This Row],[Datum]]=INDEX(tab_feiertage[Datum],SMALL(IF((tab_feiertage[Datum]=tab_plan[[#This Row],[Datum]])*(tab_feiertage[Gültigkeit]="x"),ROW(tab_feiertage[Datum])-31),1))</f>
        <v>#NUM!</v>
      </c>
    </row>
    <row r="42" spans="1:26" x14ac:dyDescent="0.25">
      <c r="A42" s="10" t="str">
        <f>TEXT(tab_plan[[#This Row],[Datum]],"TTTT")</f>
        <v>Sonntag</v>
      </c>
      <c r="B42" s="9">
        <f t="shared" si="0"/>
        <v>44234</v>
      </c>
      <c r="C42" s="6"/>
      <c r="D42" s="6" t="str" cm="1">
        <f t="array" ref="D42">IFERROR(INDEX(tab_plan[Text],SMALL(IF(tab_plan[1. Wdh. am]=tab_plan[[#This Row],[Datum]],ROW(tab_plan[1. Wdh. am])-4),1)),"")</f>
        <v/>
      </c>
      <c r="E42" s="6" t="str" cm="1">
        <f t="array" ref="E42">IFERROR(INDEX(tab_plan[Text],SMALL(IF(tab_plan[2. Wdh. am]=tab_plan[[#This Row],[Datum]],ROW(tab_plan[2. Wdh. am])-4),1)),"")</f>
        <v/>
      </c>
      <c r="F42" s="6" t="str" cm="1">
        <f t="array" ref="F42">IFERROR(INDEX(tab_plan[Text],SMALL(IF(tab_plan[3. Wdh. am]=tab_plan[[#This Row],[Datum]],ROW(tab_plan[3. Wdh. am])-4),1)),"")</f>
        <v/>
      </c>
      <c r="G42" s="6" t="str" cm="1">
        <f t="array" ref="G42">IFERROR(INDEX(tab_plan[Text],SMALL(IF(tab_plan[4. Wdh. am]=tab_plan[[#This Row],[Datum]],ROW(tab_plan[4. Wdh. am])-4),1)),"")</f>
        <v/>
      </c>
      <c r="H42" s="6" t="str" cm="1">
        <f t="array" ref="H42">IFERROR(INDEX(tab_plan[Text],SMALL(IF(tab_plan[5. Wdh. am]=tab_plan[[#This Row],[Datum]],ROW(tab_plan[5. Wdh. am])-4),1)),"")</f>
        <v/>
      </c>
      <c r="I42" s="6" t="str" cm="1">
        <f t="array" ref="I42">IFERROR(INDEX(tab_plan[Text],SMALL(IF(tab_plan[6. Wdh. am]=tab_plan[[#This Row],[Datum]],ROW(tab_plan[6. Wdh. am])-4),1)),"")</f>
        <v/>
      </c>
      <c r="J42" s="6" t="str" cm="1">
        <f t="array" ref="J42">IFERROR(INDEX(tab_plan[Text],SMALL(IF(tab_plan[7. Wdh. am]=tab_plan[[#This Row],[Datum]],ROW(tab_plan[7. Wdh. am])-4),1)),"")</f>
        <v/>
      </c>
      <c r="K42" s="13">
        <f>IF(tab_plan[[#This Row],[1. Wdh. ]]&lt;&gt;"",tab_plan[[#This Row],[1. Wdh. ]],IFERROR(tab_plan[[#This Row],[Datum]]+VLOOKUP(tab_plan[[#This Row],[Wochentag]],tab_wiederholung[],2,0),""))</f>
        <v>44234</v>
      </c>
      <c r="L42" s="13">
        <f>IF(tab_plan[[#This Row],[2. Wdh. ]]&lt;&gt;"",tab_plan[[#This Row],[2. Wdh. ]],IFERROR(tab_plan[[#This Row],[Datum]]+VLOOKUP(tab_plan[[#This Row],[Wochentag]],tab_wiederholung[],3,0),""))</f>
        <v>44235</v>
      </c>
      <c r="M42" s="13">
        <f>IF(tab_plan[[#This Row],[3. Wdh. ]]&lt;&gt;"",tab_plan[[#This Row],[3. Wdh. ]],IFERROR(tab_plan[[#This Row],[Datum]]+VLOOKUP(tab_plan[[#This Row],[Wochentag]],tab_wiederholung[],4,0),""))</f>
        <v>44237</v>
      </c>
      <c r="N42" s="13">
        <f>IF(tab_plan[[#This Row],[4. Wdh. ]]&lt;&gt;"",tab_plan[[#This Row],[4. Wdh. ]],IFERROR(tab_plan[[#This Row],[Datum]]+VLOOKUP(tab_plan[[#This Row],[Wochentag]],tab_wiederholung[],5,0),""))</f>
        <v>44241</v>
      </c>
      <c r="O42" s="13">
        <f>IF(tab_plan[[#This Row],[5. Wdh. ]]&lt;&gt;"",tab_plan[[#This Row],[5. Wdh. ]],IFERROR(tab_plan[[#This Row],[Datum]]+VLOOKUP(tab_plan[[#This Row],[Wochentag]],tab_wiederholung[],6,0),""))</f>
        <v>44255</v>
      </c>
      <c r="P42" s="13">
        <f>IF(tab_plan[[#This Row],[6. Wdh. ]]&lt;&gt;"",tab_plan[[#This Row],[6. Wdh. ]],IFERROR(tab_plan[[#This Row],[Datum]]+VLOOKUP(tab_plan[[#This Row],[Wochentag]],tab_wiederholung[],7,0),""))</f>
        <v>44290</v>
      </c>
      <c r="Q42" s="13">
        <f>IF(tab_plan[[#This Row],[7. Wdh. ]]&lt;&gt;"",tab_plan[[#This Row],[7. Wdh. ]],IFERROR(tab_plan[[#This Row],[Datum]]+VLOOKUP(tab_plan[[#This Row],[Wochentag]],tab_wiederholung[],8,0),""))</f>
        <v>44598</v>
      </c>
      <c r="R42" s="13"/>
      <c r="S42" s="13"/>
      <c r="T42" s="13"/>
      <c r="U42" s="13"/>
      <c r="V42" s="13"/>
      <c r="W42" s="13"/>
      <c r="X42" s="13"/>
      <c r="Y42" s="13" t="str">
        <f>IF(tab_plan[[#This Row],[Aufgabe]]&lt;&gt;"",tab_plan[[#This Row],[Aufgabe]]&amp;" ("&amp;TEXT(tab_plan[[#This Row],[Datum]],"T.M.")&amp;")","")</f>
        <v/>
      </c>
      <c r="Z42" s="13" t="e" cm="1">
        <f t="array" ref="Z42">tab_plan[[#This Row],[Datum]]=INDEX(tab_feiertage[Datum],SMALL(IF((tab_feiertage[Datum]=tab_plan[[#This Row],[Datum]])*(tab_feiertage[Gültigkeit]="x"),ROW(tab_feiertage[Datum])-31),1))</f>
        <v>#NUM!</v>
      </c>
    </row>
    <row r="43" spans="1:26" x14ac:dyDescent="0.25">
      <c r="A43" s="10" t="str">
        <f>TEXT(tab_plan[[#This Row],[Datum]],"TTTT")</f>
        <v>Montag</v>
      </c>
      <c r="B43" s="9">
        <f t="shared" si="0"/>
        <v>44235</v>
      </c>
      <c r="C43" s="6"/>
      <c r="D43" s="6" t="str" cm="1">
        <f t="array" ref="D43">IFERROR(INDEX(tab_plan[Text],SMALL(IF(tab_plan[1. Wdh. am]=tab_plan[[#This Row],[Datum]],ROW(tab_plan[1. Wdh. am])-4),1)),"")</f>
        <v/>
      </c>
      <c r="E43" s="6" t="str" cm="1">
        <f t="array" ref="E43">IFERROR(INDEX(tab_plan[Text],SMALL(IF(tab_plan[2. Wdh. am]=tab_plan[[#This Row],[Datum]],ROW(tab_plan[2. Wdh. am])-4),1)),"")</f>
        <v/>
      </c>
      <c r="F43" s="6" t="str" cm="1">
        <f t="array" ref="F43">IFERROR(INDEX(tab_plan[Text],SMALL(IF(tab_plan[3. Wdh. am]=tab_plan[[#This Row],[Datum]],ROW(tab_plan[3. Wdh. am])-4),1)),"")</f>
        <v/>
      </c>
      <c r="G43" s="6" t="str" cm="1">
        <f t="array" ref="G43">IFERROR(INDEX(tab_plan[Text],SMALL(IF(tab_plan[4. Wdh. am]=tab_plan[[#This Row],[Datum]],ROW(tab_plan[4. Wdh. am])-4),1)),"")</f>
        <v/>
      </c>
      <c r="H43" s="6" t="str" cm="1">
        <f t="array" ref="H43">IFERROR(INDEX(tab_plan[Text],SMALL(IF(tab_plan[5. Wdh. am]=tab_plan[[#This Row],[Datum]],ROW(tab_plan[5. Wdh. am])-4),1)),"")</f>
        <v/>
      </c>
      <c r="I43" s="6" t="str" cm="1">
        <f t="array" ref="I43">IFERROR(INDEX(tab_plan[Text],SMALL(IF(tab_plan[6. Wdh. am]=tab_plan[[#This Row],[Datum]],ROW(tab_plan[6. Wdh. am])-4),1)),"")</f>
        <v/>
      </c>
      <c r="J43" s="6" t="str" cm="1">
        <f t="array" ref="J43">IFERROR(INDEX(tab_plan[Text],SMALL(IF(tab_plan[7. Wdh. am]=tab_plan[[#This Row],[Datum]],ROW(tab_plan[7. Wdh. am])-4),1)),"")</f>
        <v/>
      </c>
      <c r="K43" s="13">
        <f>IF(tab_plan[[#This Row],[1. Wdh. ]]&lt;&gt;"",tab_plan[[#This Row],[1. Wdh. ]],IFERROR(tab_plan[[#This Row],[Datum]]+VLOOKUP(tab_plan[[#This Row],[Wochentag]],tab_wiederholung[],2,0),""))</f>
        <v>44235</v>
      </c>
      <c r="L43" s="13">
        <f>IF(tab_plan[[#This Row],[2. Wdh. ]]&lt;&gt;"",tab_plan[[#This Row],[2. Wdh. ]],IFERROR(tab_plan[[#This Row],[Datum]]+VLOOKUP(tab_plan[[#This Row],[Wochentag]],tab_wiederholung[],3,0),""))</f>
        <v>44236</v>
      </c>
      <c r="M43" s="13">
        <f>IF(tab_plan[[#This Row],[3. Wdh. ]]&lt;&gt;"",tab_plan[[#This Row],[3. Wdh. ]],IFERROR(tab_plan[[#This Row],[Datum]]+VLOOKUP(tab_plan[[#This Row],[Wochentag]],tab_wiederholung[],4,0),""))</f>
        <v>44238</v>
      </c>
      <c r="N43" s="13">
        <f>IF(tab_plan[[#This Row],[4. Wdh. ]]&lt;&gt;"",tab_plan[[#This Row],[4. Wdh. ]],IFERROR(tab_plan[[#This Row],[Datum]]+VLOOKUP(tab_plan[[#This Row],[Wochentag]],tab_wiederholung[],5,0),""))</f>
        <v>44242</v>
      </c>
      <c r="O43" s="13">
        <f>IF(tab_plan[[#This Row],[5. Wdh. ]]&lt;&gt;"",tab_plan[[#This Row],[5. Wdh. ]],IFERROR(tab_plan[[#This Row],[Datum]]+VLOOKUP(tab_plan[[#This Row],[Wochentag]],tab_wiederholung[],6,0),""))</f>
        <v>44256</v>
      </c>
      <c r="P43" s="13">
        <f>IF(tab_plan[[#This Row],[6. Wdh. ]]&lt;&gt;"",tab_plan[[#This Row],[6. Wdh. ]],IFERROR(tab_plan[[#This Row],[Datum]]+VLOOKUP(tab_plan[[#This Row],[Wochentag]],tab_wiederholung[],7,0),""))</f>
        <v>44291</v>
      </c>
      <c r="Q43" s="13">
        <f>IF(tab_plan[[#This Row],[7. Wdh. ]]&lt;&gt;"",tab_plan[[#This Row],[7. Wdh. ]],IFERROR(tab_plan[[#This Row],[Datum]]+VLOOKUP(tab_plan[[#This Row],[Wochentag]],tab_wiederholung[],8,0),""))</f>
        <v>44599</v>
      </c>
      <c r="R43" s="13"/>
      <c r="S43" s="13"/>
      <c r="T43" s="13"/>
      <c r="U43" s="13"/>
      <c r="V43" s="13"/>
      <c r="W43" s="13"/>
      <c r="X43" s="13"/>
      <c r="Y43" s="13" t="str">
        <f>IF(tab_plan[[#This Row],[Aufgabe]]&lt;&gt;"",tab_plan[[#This Row],[Aufgabe]]&amp;" ("&amp;TEXT(tab_plan[[#This Row],[Datum]],"T.M.")&amp;")","")</f>
        <v/>
      </c>
      <c r="Z43" s="13" t="e" cm="1">
        <f t="array" ref="Z43">tab_plan[[#This Row],[Datum]]=INDEX(tab_feiertage[Datum],SMALL(IF((tab_feiertage[Datum]=tab_plan[[#This Row],[Datum]])*(tab_feiertage[Gültigkeit]="x"),ROW(tab_feiertage[Datum])-31),1))</f>
        <v>#NUM!</v>
      </c>
    </row>
    <row r="44" spans="1:26" x14ac:dyDescent="0.25">
      <c r="A44" s="10" t="str">
        <f>TEXT(tab_plan[[#This Row],[Datum]],"TTTT")</f>
        <v>Dienstag</v>
      </c>
      <c r="B44" s="9">
        <f t="shared" si="0"/>
        <v>44236</v>
      </c>
      <c r="C44" s="6"/>
      <c r="D44" s="6" t="str" cm="1">
        <f t="array" ref="D44">IFERROR(INDEX(tab_plan[Text],SMALL(IF(tab_plan[1. Wdh. am]=tab_plan[[#This Row],[Datum]],ROW(tab_plan[1. Wdh. am])-4),1)),"")</f>
        <v/>
      </c>
      <c r="E44" s="6" t="str" cm="1">
        <f t="array" ref="E44">IFERROR(INDEX(tab_plan[Text],SMALL(IF(tab_plan[2. Wdh. am]=tab_plan[[#This Row],[Datum]],ROW(tab_plan[2. Wdh. am])-4),1)),"")</f>
        <v/>
      </c>
      <c r="F44" s="6" t="str" cm="1">
        <f t="array" ref="F44">IFERROR(INDEX(tab_plan[Text],SMALL(IF(tab_plan[3. Wdh. am]=tab_plan[[#This Row],[Datum]],ROW(tab_plan[3. Wdh. am])-4),1)),"")</f>
        <v/>
      </c>
      <c r="G44" s="6" t="str" cm="1">
        <f t="array" ref="G44">IFERROR(INDEX(tab_plan[Text],SMALL(IF(tab_plan[4. Wdh. am]=tab_plan[[#This Row],[Datum]],ROW(tab_plan[4. Wdh. am])-4),1)),"")</f>
        <v/>
      </c>
      <c r="H44" s="6" t="str" cm="1">
        <f t="array" ref="H44">IFERROR(INDEX(tab_plan[Text],SMALL(IF(tab_plan[5. Wdh. am]=tab_plan[[#This Row],[Datum]],ROW(tab_plan[5. Wdh. am])-4),1)),"")</f>
        <v/>
      </c>
      <c r="I44" s="6" t="str" cm="1">
        <f t="array" ref="I44">IFERROR(INDEX(tab_plan[Text],SMALL(IF(tab_plan[6. Wdh. am]=tab_plan[[#This Row],[Datum]],ROW(tab_plan[6. Wdh. am])-4),1)),"")</f>
        <v/>
      </c>
      <c r="J44" s="6" t="str" cm="1">
        <f t="array" ref="J44">IFERROR(INDEX(tab_plan[Text],SMALL(IF(tab_plan[7. Wdh. am]=tab_plan[[#This Row],[Datum]],ROW(tab_plan[7. Wdh. am])-4),1)),"")</f>
        <v/>
      </c>
      <c r="K44" s="13">
        <f>IF(tab_plan[[#This Row],[1. Wdh. ]]&lt;&gt;"",tab_plan[[#This Row],[1. Wdh. ]],IFERROR(tab_plan[[#This Row],[Datum]]+VLOOKUP(tab_plan[[#This Row],[Wochentag]],tab_wiederholung[],2,0),""))</f>
        <v>44236</v>
      </c>
      <c r="L44" s="13">
        <f>IF(tab_plan[[#This Row],[2. Wdh. ]]&lt;&gt;"",tab_plan[[#This Row],[2. Wdh. ]],IFERROR(tab_plan[[#This Row],[Datum]]+VLOOKUP(tab_plan[[#This Row],[Wochentag]],tab_wiederholung[],3,0),""))</f>
        <v>44237</v>
      </c>
      <c r="M44" s="13">
        <f>IF(tab_plan[[#This Row],[3. Wdh. ]]&lt;&gt;"",tab_plan[[#This Row],[3. Wdh. ]],IFERROR(tab_plan[[#This Row],[Datum]]+VLOOKUP(tab_plan[[#This Row],[Wochentag]],tab_wiederholung[],4,0),""))</f>
        <v>44239</v>
      </c>
      <c r="N44" s="13">
        <f>IF(tab_plan[[#This Row],[4. Wdh. ]]&lt;&gt;"",tab_plan[[#This Row],[4. Wdh. ]],IFERROR(tab_plan[[#This Row],[Datum]]+VLOOKUP(tab_plan[[#This Row],[Wochentag]],tab_wiederholung[],5,0),""))</f>
        <v>44243</v>
      </c>
      <c r="O44" s="13">
        <f>IF(tab_plan[[#This Row],[5. Wdh. ]]&lt;&gt;"",tab_plan[[#This Row],[5. Wdh. ]],IFERROR(tab_plan[[#This Row],[Datum]]+VLOOKUP(tab_plan[[#This Row],[Wochentag]],tab_wiederholung[],6,0),""))</f>
        <v>44257</v>
      </c>
      <c r="P44" s="13">
        <f>IF(tab_plan[[#This Row],[6. Wdh. ]]&lt;&gt;"",tab_plan[[#This Row],[6. Wdh. ]],IFERROR(tab_plan[[#This Row],[Datum]]+VLOOKUP(tab_plan[[#This Row],[Wochentag]],tab_wiederholung[],7,0),""))</f>
        <v>44292</v>
      </c>
      <c r="Q44" s="13">
        <f>IF(tab_plan[[#This Row],[7. Wdh. ]]&lt;&gt;"",tab_plan[[#This Row],[7. Wdh. ]],IFERROR(tab_plan[[#This Row],[Datum]]+VLOOKUP(tab_plan[[#This Row],[Wochentag]],tab_wiederholung[],8,0),""))</f>
        <v>44600</v>
      </c>
      <c r="R44" s="13"/>
      <c r="S44" s="13"/>
      <c r="T44" s="13"/>
      <c r="U44" s="13"/>
      <c r="V44" s="13"/>
      <c r="W44" s="13"/>
      <c r="X44" s="13"/>
      <c r="Y44" s="13" t="str">
        <f>IF(tab_plan[[#This Row],[Aufgabe]]&lt;&gt;"",tab_plan[[#This Row],[Aufgabe]]&amp;" ("&amp;TEXT(tab_plan[[#This Row],[Datum]],"T.M.")&amp;")","")</f>
        <v/>
      </c>
      <c r="Z44" s="13" t="e" cm="1">
        <f t="array" ref="Z44">tab_plan[[#This Row],[Datum]]=INDEX(tab_feiertage[Datum],SMALL(IF((tab_feiertage[Datum]=tab_plan[[#This Row],[Datum]])*(tab_feiertage[Gültigkeit]="x"),ROW(tab_feiertage[Datum])-31),1))</f>
        <v>#NUM!</v>
      </c>
    </row>
    <row r="45" spans="1:26" x14ac:dyDescent="0.25">
      <c r="A45" s="10" t="str">
        <f>TEXT(tab_plan[[#This Row],[Datum]],"TTTT")</f>
        <v>Mittwoch</v>
      </c>
      <c r="B45" s="9">
        <f t="shared" si="0"/>
        <v>44237</v>
      </c>
      <c r="C45" s="6"/>
      <c r="D45" s="6" t="str" cm="1">
        <f t="array" ref="D45">IFERROR(INDEX(tab_plan[Text],SMALL(IF(tab_plan[1. Wdh. am]=tab_plan[[#This Row],[Datum]],ROW(tab_plan[1. Wdh. am])-4),1)),"")</f>
        <v/>
      </c>
      <c r="E45" s="6" t="str" cm="1">
        <f t="array" ref="E45">IFERROR(INDEX(tab_plan[Text],SMALL(IF(tab_plan[2. Wdh. am]=tab_plan[[#This Row],[Datum]],ROW(tab_plan[2. Wdh. am])-4),1)),"")</f>
        <v/>
      </c>
      <c r="F45" s="6" t="str" cm="1">
        <f t="array" ref="F45">IFERROR(INDEX(tab_plan[Text],SMALL(IF(tab_plan[3. Wdh. am]=tab_plan[[#This Row],[Datum]],ROW(tab_plan[3. Wdh. am])-4),1)),"")</f>
        <v/>
      </c>
      <c r="G45" s="6" t="str" cm="1">
        <f t="array" ref="G45">IFERROR(INDEX(tab_plan[Text],SMALL(IF(tab_plan[4. Wdh. am]=tab_plan[[#This Row],[Datum]],ROW(tab_plan[4. Wdh. am])-4),1)),"")</f>
        <v/>
      </c>
      <c r="H45" s="6" t="str" cm="1">
        <f t="array" ref="H45">IFERROR(INDEX(tab_plan[Text],SMALL(IF(tab_plan[5. Wdh. am]=tab_plan[[#This Row],[Datum]],ROW(tab_plan[5. Wdh. am])-4),1)),"")</f>
        <v/>
      </c>
      <c r="I45" s="6" t="str" cm="1">
        <f t="array" ref="I45">IFERROR(INDEX(tab_plan[Text],SMALL(IF(tab_plan[6. Wdh. am]=tab_plan[[#This Row],[Datum]],ROW(tab_plan[6. Wdh. am])-4),1)),"")</f>
        <v/>
      </c>
      <c r="J45" s="6" t="str" cm="1">
        <f t="array" ref="J45">IFERROR(INDEX(tab_plan[Text],SMALL(IF(tab_plan[7. Wdh. am]=tab_plan[[#This Row],[Datum]],ROW(tab_plan[7. Wdh. am])-4),1)),"")</f>
        <v/>
      </c>
      <c r="K45" s="13">
        <f>IF(tab_plan[[#This Row],[1. Wdh. ]]&lt;&gt;"",tab_plan[[#This Row],[1. Wdh. ]],IFERROR(tab_plan[[#This Row],[Datum]]+VLOOKUP(tab_plan[[#This Row],[Wochentag]],tab_wiederholung[],2,0),""))</f>
        <v>44237</v>
      </c>
      <c r="L45" s="13">
        <f>IF(tab_plan[[#This Row],[2. Wdh. ]]&lt;&gt;"",tab_plan[[#This Row],[2. Wdh. ]],IFERROR(tab_plan[[#This Row],[Datum]]+VLOOKUP(tab_plan[[#This Row],[Wochentag]],tab_wiederholung[],3,0),""))</f>
        <v>44238</v>
      </c>
      <c r="M45" s="13">
        <f>IF(tab_plan[[#This Row],[3. Wdh. ]]&lt;&gt;"",tab_plan[[#This Row],[3. Wdh. ]],IFERROR(tab_plan[[#This Row],[Datum]]+VLOOKUP(tab_plan[[#This Row],[Wochentag]],tab_wiederholung[],4,0),""))</f>
        <v>44240</v>
      </c>
      <c r="N45" s="13">
        <f>IF(tab_plan[[#This Row],[4. Wdh. ]]&lt;&gt;"",tab_plan[[#This Row],[4. Wdh. ]],IFERROR(tab_plan[[#This Row],[Datum]]+VLOOKUP(tab_plan[[#This Row],[Wochentag]],tab_wiederholung[],5,0),""))</f>
        <v>44244</v>
      </c>
      <c r="O45" s="13">
        <f>IF(tab_plan[[#This Row],[5. Wdh. ]]&lt;&gt;"",tab_plan[[#This Row],[5. Wdh. ]],IFERROR(tab_plan[[#This Row],[Datum]]+VLOOKUP(tab_plan[[#This Row],[Wochentag]],tab_wiederholung[],6,0),""))</f>
        <v>44258</v>
      </c>
      <c r="P45" s="13">
        <f>IF(tab_plan[[#This Row],[6. Wdh. ]]&lt;&gt;"",tab_plan[[#This Row],[6. Wdh. ]],IFERROR(tab_plan[[#This Row],[Datum]]+VLOOKUP(tab_plan[[#This Row],[Wochentag]],tab_wiederholung[],7,0),""))</f>
        <v>44293</v>
      </c>
      <c r="Q45" s="13">
        <f>IF(tab_plan[[#This Row],[7. Wdh. ]]&lt;&gt;"",tab_plan[[#This Row],[7. Wdh. ]],IFERROR(tab_plan[[#This Row],[Datum]]+VLOOKUP(tab_plan[[#This Row],[Wochentag]],tab_wiederholung[],8,0),""))</f>
        <v>44601</v>
      </c>
      <c r="R45" s="13"/>
      <c r="S45" s="13"/>
      <c r="T45" s="13"/>
      <c r="U45" s="13"/>
      <c r="V45" s="13"/>
      <c r="W45" s="13"/>
      <c r="X45" s="13"/>
      <c r="Y45" s="13" t="str">
        <f>IF(tab_plan[[#This Row],[Aufgabe]]&lt;&gt;"",tab_plan[[#This Row],[Aufgabe]]&amp;" ("&amp;TEXT(tab_plan[[#This Row],[Datum]],"T.M.")&amp;")","")</f>
        <v/>
      </c>
      <c r="Z45" s="13" t="e" cm="1">
        <f t="array" ref="Z45">tab_plan[[#This Row],[Datum]]=INDEX(tab_feiertage[Datum],SMALL(IF((tab_feiertage[Datum]=tab_plan[[#This Row],[Datum]])*(tab_feiertage[Gültigkeit]="x"),ROW(tab_feiertage[Datum])-31),1))</f>
        <v>#NUM!</v>
      </c>
    </row>
    <row r="46" spans="1:26" x14ac:dyDescent="0.25">
      <c r="A46" s="10" t="str">
        <f>TEXT(tab_plan[[#This Row],[Datum]],"TTTT")</f>
        <v>Donnerstag</v>
      </c>
      <c r="B46" s="9">
        <f t="shared" si="0"/>
        <v>44238</v>
      </c>
      <c r="C46" s="6"/>
      <c r="D46" s="6" t="str" cm="1">
        <f t="array" ref="D46">IFERROR(INDEX(tab_plan[Text],SMALL(IF(tab_plan[1. Wdh. am]=tab_plan[[#This Row],[Datum]],ROW(tab_plan[1. Wdh. am])-4),1)),"")</f>
        <v/>
      </c>
      <c r="E46" s="6" t="str" cm="1">
        <f t="array" ref="E46">IFERROR(INDEX(tab_plan[Text],SMALL(IF(tab_plan[2. Wdh. am]=tab_plan[[#This Row],[Datum]],ROW(tab_plan[2. Wdh. am])-4),1)),"")</f>
        <v/>
      </c>
      <c r="F46" s="6" t="str" cm="1">
        <f t="array" ref="F46">IFERROR(INDEX(tab_plan[Text],SMALL(IF(tab_plan[3. Wdh. am]=tab_plan[[#This Row],[Datum]],ROW(tab_plan[3. Wdh. am])-4),1)),"")</f>
        <v/>
      </c>
      <c r="G46" s="6" t="str" cm="1">
        <f t="array" ref="G46">IFERROR(INDEX(tab_plan[Text],SMALL(IF(tab_plan[4. Wdh. am]=tab_plan[[#This Row],[Datum]],ROW(tab_plan[4. Wdh. am])-4),1)),"")</f>
        <v/>
      </c>
      <c r="H46" s="6" t="str" cm="1">
        <f t="array" ref="H46">IFERROR(INDEX(tab_plan[Text],SMALL(IF(tab_plan[5. Wdh. am]=tab_plan[[#This Row],[Datum]],ROW(tab_plan[5. Wdh. am])-4),1)),"")</f>
        <v/>
      </c>
      <c r="I46" s="6" t="str" cm="1">
        <f t="array" ref="I46">IFERROR(INDEX(tab_plan[Text],SMALL(IF(tab_plan[6. Wdh. am]=tab_plan[[#This Row],[Datum]],ROW(tab_plan[6. Wdh. am])-4),1)),"")</f>
        <v/>
      </c>
      <c r="J46" s="6" t="str" cm="1">
        <f t="array" ref="J46">IFERROR(INDEX(tab_plan[Text],SMALL(IF(tab_plan[7. Wdh. am]=tab_plan[[#This Row],[Datum]],ROW(tab_plan[7. Wdh. am])-4),1)),"")</f>
        <v/>
      </c>
      <c r="K46" s="13">
        <f>IF(tab_plan[[#This Row],[1. Wdh. ]]&lt;&gt;"",tab_plan[[#This Row],[1. Wdh. ]],IFERROR(tab_plan[[#This Row],[Datum]]+VLOOKUP(tab_plan[[#This Row],[Wochentag]],tab_wiederholung[],2,0),""))</f>
        <v>44238</v>
      </c>
      <c r="L46" s="13">
        <f>IF(tab_plan[[#This Row],[2. Wdh. ]]&lt;&gt;"",tab_plan[[#This Row],[2. Wdh. ]],IFERROR(tab_plan[[#This Row],[Datum]]+VLOOKUP(tab_plan[[#This Row],[Wochentag]],tab_wiederholung[],3,0),""))</f>
        <v>44239</v>
      </c>
      <c r="M46" s="13">
        <f>IF(tab_plan[[#This Row],[3. Wdh. ]]&lt;&gt;"",tab_plan[[#This Row],[3. Wdh. ]],IFERROR(tab_plan[[#This Row],[Datum]]+VLOOKUP(tab_plan[[#This Row],[Wochentag]],tab_wiederholung[],4,0),""))</f>
        <v>44241</v>
      </c>
      <c r="N46" s="13">
        <f>IF(tab_plan[[#This Row],[4. Wdh. ]]&lt;&gt;"",tab_plan[[#This Row],[4. Wdh. ]],IFERROR(tab_plan[[#This Row],[Datum]]+VLOOKUP(tab_plan[[#This Row],[Wochentag]],tab_wiederholung[],5,0),""))</f>
        <v>44245</v>
      </c>
      <c r="O46" s="13">
        <f>IF(tab_plan[[#This Row],[5. Wdh. ]]&lt;&gt;"",tab_plan[[#This Row],[5. Wdh. ]],IFERROR(tab_plan[[#This Row],[Datum]]+VLOOKUP(tab_plan[[#This Row],[Wochentag]],tab_wiederholung[],6,0),""))</f>
        <v>44259</v>
      </c>
      <c r="P46" s="13">
        <f>IF(tab_plan[[#This Row],[6. Wdh. ]]&lt;&gt;"",tab_plan[[#This Row],[6. Wdh. ]],IFERROR(tab_plan[[#This Row],[Datum]]+VLOOKUP(tab_plan[[#This Row],[Wochentag]],tab_wiederholung[],7,0),""))</f>
        <v>44294</v>
      </c>
      <c r="Q46" s="13">
        <f>IF(tab_plan[[#This Row],[7. Wdh. ]]&lt;&gt;"",tab_plan[[#This Row],[7. Wdh. ]],IFERROR(tab_plan[[#This Row],[Datum]]+VLOOKUP(tab_plan[[#This Row],[Wochentag]],tab_wiederholung[],8,0),""))</f>
        <v>44602</v>
      </c>
      <c r="R46" s="13"/>
      <c r="S46" s="13"/>
      <c r="T46" s="13"/>
      <c r="U46" s="13"/>
      <c r="V46" s="13"/>
      <c r="W46" s="13"/>
      <c r="X46" s="13"/>
      <c r="Y46" s="13" t="str">
        <f>IF(tab_plan[[#This Row],[Aufgabe]]&lt;&gt;"",tab_plan[[#This Row],[Aufgabe]]&amp;" ("&amp;TEXT(tab_plan[[#This Row],[Datum]],"T.M.")&amp;")","")</f>
        <v/>
      </c>
      <c r="Z46" s="13" t="e" cm="1">
        <f t="array" ref="Z46">tab_plan[[#This Row],[Datum]]=INDEX(tab_feiertage[Datum],SMALL(IF((tab_feiertage[Datum]=tab_plan[[#This Row],[Datum]])*(tab_feiertage[Gültigkeit]="x"),ROW(tab_feiertage[Datum])-31),1))</f>
        <v>#NUM!</v>
      </c>
    </row>
    <row r="47" spans="1:26" x14ac:dyDescent="0.25">
      <c r="A47" s="10" t="str">
        <f>TEXT(tab_plan[[#This Row],[Datum]],"TTTT")</f>
        <v>Freitag</v>
      </c>
      <c r="B47" s="9">
        <f t="shared" si="0"/>
        <v>44239</v>
      </c>
      <c r="C47" s="6"/>
      <c r="D47" s="6" t="str" cm="1">
        <f t="array" ref="D47">IFERROR(INDEX(tab_plan[Text],SMALL(IF(tab_plan[1. Wdh. am]=tab_plan[[#This Row],[Datum]],ROW(tab_plan[1. Wdh. am])-4),1)),"")</f>
        <v/>
      </c>
      <c r="E47" s="6" t="str" cm="1">
        <f t="array" ref="E47">IFERROR(INDEX(tab_plan[Text],SMALL(IF(tab_plan[2. Wdh. am]=tab_plan[[#This Row],[Datum]],ROW(tab_plan[2. Wdh. am])-4),1)),"")</f>
        <v/>
      </c>
      <c r="F47" s="6" t="str" cm="1">
        <f t="array" ref="F47">IFERROR(INDEX(tab_plan[Text],SMALL(IF(tab_plan[3. Wdh. am]=tab_plan[[#This Row],[Datum]],ROW(tab_plan[3. Wdh. am])-4),1)),"")</f>
        <v/>
      </c>
      <c r="G47" s="6" t="str" cm="1">
        <f t="array" ref="G47">IFERROR(INDEX(tab_plan[Text],SMALL(IF(tab_plan[4. Wdh. am]=tab_plan[[#This Row],[Datum]],ROW(tab_plan[4. Wdh. am])-4),1)),"")</f>
        <v/>
      </c>
      <c r="H47" s="6" t="str" cm="1">
        <f t="array" ref="H47">IFERROR(INDEX(tab_plan[Text],SMALL(IF(tab_plan[5. Wdh. am]=tab_plan[[#This Row],[Datum]],ROW(tab_plan[5. Wdh. am])-4),1)),"")</f>
        <v/>
      </c>
      <c r="I47" s="6" t="str" cm="1">
        <f t="array" ref="I47">IFERROR(INDEX(tab_plan[Text],SMALL(IF(tab_plan[6. Wdh. am]=tab_plan[[#This Row],[Datum]],ROW(tab_plan[6. Wdh. am])-4),1)),"")</f>
        <v/>
      </c>
      <c r="J47" s="6" t="str" cm="1">
        <f t="array" ref="J47">IFERROR(INDEX(tab_plan[Text],SMALL(IF(tab_plan[7. Wdh. am]=tab_plan[[#This Row],[Datum]],ROW(tab_plan[7. Wdh. am])-4),1)),"")</f>
        <v/>
      </c>
      <c r="K47" s="13">
        <f>IF(tab_plan[[#This Row],[1. Wdh. ]]&lt;&gt;"",tab_plan[[#This Row],[1. Wdh. ]],IFERROR(tab_plan[[#This Row],[Datum]]+VLOOKUP(tab_plan[[#This Row],[Wochentag]],tab_wiederholung[],2,0),""))</f>
        <v>44239</v>
      </c>
      <c r="L47" s="13">
        <f>IF(tab_plan[[#This Row],[2. Wdh. ]]&lt;&gt;"",tab_plan[[#This Row],[2. Wdh. ]],IFERROR(tab_plan[[#This Row],[Datum]]+VLOOKUP(tab_plan[[#This Row],[Wochentag]],tab_wiederholung[],3,0),""))</f>
        <v>44240</v>
      </c>
      <c r="M47" s="13">
        <f>IF(tab_plan[[#This Row],[3. Wdh. ]]&lt;&gt;"",tab_plan[[#This Row],[3. Wdh. ]],IFERROR(tab_plan[[#This Row],[Datum]]+VLOOKUP(tab_plan[[#This Row],[Wochentag]],tab_wiederholung[],4,0),""))</f>
        <v>44242</v>
      </c>
      <c r="N47" s="13">
        <f>IF(tab_plan[[#This Row],[4. Wdh. ]]&lt;&gt;"",tab_plan[[#This Row],[4. Wdh. ]],IFERROR(tab_plan[[#This Row],[Datum]]+VLOOKUP(tab_plan[[#This Row],[Wochentag]],tab_wiederholung[],5,0),""))</f>
        <v>44246</v>
      </c>
      <c r="O47" s="13">
        <f>IF(tab_plan[[#This Row],[5. Wdh. ]]&lt;&gt;"",tab_plan[[#This Row],[5. Wdh. ]],IFERROR(tab_plan[[#This Row],[Datum]]+VLOOKUP(tab_plan[[#This Row],[Wochentag]],tab_wiederholung[],6,0),""))</f>
        <v>44260</v>
      </c>
      <c r="P47" s="13">
        <f>IF(tab_plan[[#This Row],[6. Wdh. ]]&lt;&gt;"",tab_plan[[#This Row],[6. Wdh. ]],IFERROR(tab_plan[[#This Row],[Datum]]+VLOOKUP(tab_plan[[#This Row],[Wochentag]],tab_wiederholung[],7,0),""))</f>
        <v>44295</v>
      </c>
      <c r="Q47" s="13">
        <f>IF(tab_plan[[#This Row],[7. Wdh. ]]&lt;&gt;"",tab_plan[[#This Row],[7. Wdh. ]],IFERROR(tab_plan[[#This Row],[Datum]]+VLOOKUP(tab_plan[[#This Row],[Wochentag]],tab_wiederholung[],8,0),""))</f>
        <v>44603</v>
      </c>
      <c r="R47" s="13"/>
      <c r="S47" s="13"/>
      <c r="T47" s="13"/>
      <c r="U47" s="13"/>
      <c r="V47" s="13"/>
      <c r="W47" s="13"/>
      <c r="X47" s="13"/>
      <c r="Y47" s="13" t="str">
        <f>IF(tab_plan[[#This Row],[Aufgabe]]&lt;&gt;"",tab_plan[[#This Row],[Aufgabe]]&amp;" ("&amp;TEXT(tab_plan[[#This Row],[Datum]],"T.M.")&amp;")","")</f>
        <v/>
      </c>
      <c r="Z47" s="13" t="e" cm="1">
        <f t="array" ref="Z47">tab_plan[[#This Row],[Datum]]=INDEX(tab_feiertage[Datum],SMALL(IF((tab_feiertage[Datum]=tab_plan[[#This Row],[Datum]])*(tab_feiertage[Gültigkeit]="x"),ROW(tab_feiertage[Datum])-31),1))</f>
        <v>#NUM!</v>
      </c>
    </row>
    <row r="48" spans="1:26" x14ac:dyDescent="0.25">
      <c r="A48" s="10" t="str">
        <f>TEXT(tab_plan[[#This Row],[Datum]],"TTTT")</f>
        <v>Samstag</v>
      </c>
      <c r="B48" s="9">
        <f t="shared" si="0"/>
        <v>44240</v>
      </c>
      <c r="C48" s="6"/>
      <c r="D48" s="6" t="str" cm="1">
        <f t="array" ref="D48">IFERROR(INDEX(tab_plan[Text],SMALL(IF(tab_plan[1. Wdh. am]=tab_plan[[#This Row],[Datum]],ROW(tab_plan[1. Wdh. am])-4),1)),"")</f>
        <v/>
      </c>
      <c r="E48" s="6" t="str" cm="1">
        <f t="array" ref="E48">IFERROR(INDEX(tab_plan[Text],SMALL(IF(tab_plan[2. Wdh. am]=tab_plan[[#This Row],[Datum]],ROW(tab_plan[2. Wdh. am])-4),1)),"")</f>
        <v/>
      </c>
      <c r="F48" s="6" t="str" cm="1">
        <f t="array" ref="F48">IFERROR(INDEX(tab_plan[Text],SMALL(IF(tab_plan[3. Wdh. am]=tab_plan[[#This Row],[Datum]],ROW(tab_plan[3. Wdh. am])-4),1)),"")</f>
        <v/>
      </c>
      <c r="G48" s="6" t="str" cm="1">
        <f t="array" ref="G48">IFERROR(INDEX(tab_plan[Text],SMALL(IF(tab_plan[4. Wdh. am]=tab_plan[[#This Row],[Datum]],ROW(tab_plan[4. Wdh. am])-4),1)),"")</f>
        <v/>
      </c>
      <c r="H48" s="6" t="str" cm="1">
        <f t="array" ref="H48">IFERROR(INDEX(tab_plan[Text],SMALL(IF(tab_plan[5. Wdh. am]=tab_plan[[#This Row],[Datum]],ROW(tab_plan[5. Wdh. am])-4),1)),"")</f>
        <v/>
      </c>
      <c r="I48" s="6" t="str" cm="1">
        <f t="array" ref="I48">IFERROR(INDEX(tab_plan[Text],SMALL(IF(tab_plan[6. Wdh. am]=tab_plan[[#This Row],[Datum]],ROW(tab_plan[6. Wdh. am])-4),1)),"")</f>
        <v/>
      </c>
      <c r="J48" s="6" t="str" cm="1">
        <f t="array" ref="J48">IFERROR(INDEX(tab_plan[Text],SMALL(IF(tab_plan[7. Wdh. am]=tab_plan[[#This Row],[Datum]],ROW(tab_plan[7. Wdh. am])-4),1)),"")</f>
        <v/>
      </c>
      <c r="K48" s="13">
        <f>IF(tab_plan[[#This Row],[1. Wdh. ]]&lt;&gt;"",tab_plan[[#This Row],[1. Wdh. ]],IFERROR(tab_plan[[#This Row],[Datum]]+VLOOKUP(tab_plan[[#This Row],[Wochentag]],tab_wiederholung[],2,0),""))</f>
        <v>44240</v>
      </c>
      <c r="L48" s="13">
        <f>IF(tab_plan[[#This Row],[2. Wdh. ]]&lt;&gt;"",tab_plan[[#This Row],[2. Wdh. ]],IFERROR(tab_plan[[#This Row],[Datum]]+VLOOKUP(tab_plan[[#This Row],[Wochentag]],tab_wiederholung[],3,0),""))</f>
        <v>44241</v>
      </c>
      <c r="M48" s="13">
        <f>IF(tab_plan[[#This Row],[3. Wdh. ]]&lt;&gt;"",tab_plan[[#This Row],[3. Wdh. ]],IFERROR(tab_plan[[#This Row],[Datum]]+VLOOKUP(tab_plan[[#This Row],[Wochentag]],tab_wiederholung[],4,0),""))</f>
        <v>44243</v>
      </c>
      <c r="N48" s="13">
        <f>IF(tab_plan[[#This Row],[4. Wdh. ]]&lt;&gt;"",tab_plan[[#This Row],[4. Wdh. ]],IFERROR(tab_plan[[#This Row],[Datum]]+VLOOKUP(tab_plan[[#This Row],[Wochentag]],tab_wiederholung[],5,0),""))</f>
        <v>44247</v>
      </c>
      <c r="O48" s="13">
        <f>IF(tab_plan[[#This Row],[5. Wdh. ]]&lt;&gt;"",tab_plan[[#This Row],[5. Wdh. ]],IFERROR(tab_plan[[#This Row],[Datum]]+VLOOKUP(tab_plan[[#This Row],[Wochentag]],tab_wiederholung[],6,0),""))</f>
        <v>44261</v>
      </c>
      <c r="P48" s="13">
        <f>IF(tab_plan[[#This Row],[6. Wdh. ]]&lt;&gt;"",tab_plan[[#This Row],[6. Wdh. ]],IFERROR(tab_plan[[#This Row],[Datum]]+VLOOKUP(tab_plan[[#This Row],[Wochentag]],tab_wiederholung[],7,0),""))</f>
        <v>44296</v>
      </c>
      <c r="Q48" s="13">
        <f>IF(tab_plan[[#This Row],[7. Wdh. ]]&lt;&gt;"",tab_plan[[#This Row],[7. Wdh. ]],IFERROR(tab_plan[[#This Row],[Datum]]+VLOOKUP(tab_plan[[#This Row],[Wochentag]],tab_wiederholung[],8,0),""))</f>
        <v>44604</v>
      </c>
      <c r="R48" s="13"/>
      <c r="S48" s="13"/>
      <c r="T48" s="13"/>
      <c r="U48" s="13"/>
      <c r="V48" s="13"/>
      <c r="W48" s="13"/>
      <c r="X48" s="13"/>
      <c r="Y48" s="13" t="str">
        <f>IF(tab_plan[[#This Row],[Aufgabe]]&lt;&gt;"",tab_plan[[#This Row],[Aufgabe]]&amp;" ("&amp;TEXT(tab_plan[[#This Row],[Datum]],"T.M.")&amp;")","")</f>
        <v/>
      </c>
      <c r="Z48" s="13" t="e" cm="1">
        <f t="array" ref="Z48">tab_plan[[#This Row],[Datum]]=INDEX(tab_feiertage[Datum],SMALL(IF((tab_feiertage[Datum]=tab_plan[[#This Row],[Datum]])*(tab_feiertage[Gültigkeit]="x"),ROW(tab_feiertage[Datum])-31),1))</f>
        <v>#NUM!</v>
      </c>
    </row>
    <row r="49" spans="1:26" x14ac:dyDescent="0.25">
      <c r="A49" s="10" t="str">
        <f>TEXT(tab_plan[[#This Row],[Datum]],"TTTT")</f>
        <v>Sonntag</v>
      </c>
      <c r="B49" s="9">
        <f t="shared" si="0"/>
        <v>44241</v>
      </c>
      <c r="C49" s="6"/>
      <c r="D49" s="6" t="str" cm="1">
        <f t="array" ref="D49">IFERROR(INDEX(tab_plan[Text],SMALL(IF(tab_plan[1. Wdh. am]=tab_plan[[#This Row],[Datum]],ROW(tab_plan[1. Wdh. am])-4),1)),"")</f>
        <v/>
      </c>
      <c r="E49" s="6" t="str" cm="1">
        <f t="array" ref="E49">IFERROR(INDEX(tab_plan[Text],SMALL(IF(tab_plan[2. Wdh. am]=tab_plan[[#This Row],[Datum]],ROW(tab_plan[2. Wdh. am])-4),1)),"")</f>
        <v/>
      </c>
      <c r="F49" s="6" t="str" cm="1">
        <f t="array" ref="F49">IFERROR(INDEX(tab_plan[Text],SMALL(IF(tab_plan[3. Wdh. am]=tab_plan[[#This Row],[Datum]],ROW(tab_plan[3. Wdh. am])-4),1)),"")</f>
        <v/>
      </c>
      <c r="G49" s="6" t="str" cm="1">
        <f t="array" ref="G49">IFERROR(INDEX(tab_plan[Text],SMALL(IF(tab_plan[4. Wdh. am]=tab_plan[[#This Row],[Datum]],ROW(tab_plan[4. Wdh. am])-4),1)),"")</f>
        <v/>
      </c>
      <c r="H49" s="6" t="str" cm="1">
        <f t="array" ref="H49">IFERROR(INDEX(tab_plan[Text],SMALL(IF(tab_plan[5. Wdh. am]=tab_plan[[#This Row],[Datum]],ROW(tab_plan[5. Wdh. am])-4),1)),"")</f>
        <v/>
      </c>
      <c r="I49" s="6" t="str" cm="1">
        <f t="array" ref="I49">IFERROR(INDEX(tab_plan[Text],SMALL(IF(tab_plan[6. Wdh. am]=tab_plan[[#This Row],[Datum]],ROW(tab_plan[6. Wdh. am])-4),1)),"")</f>
        <v/>
      </c>
      <c r="J49" s="6" t="str" cm="1">
        <f t="array" ref="J49">IFERROR(INDEX(tab_plan[Text],SMALL(IF(tab_plan[7. Wdh. am]=tab_plan[[#This Row],[Datum]],ROW(tab_plan[7. Wdh. am])-4),1)),"")</f>
        <v/>
      </c>
      <c r="K49" s="13">
        <f>IF(tab_plan[[#This Row],[1. Wdh. ]]&lt;&gt;"",tab_plan[[#This Row],[1. Wdh. ]],IFERROR(tab_plan[[#This Row],[Datum]]+VLOOKUP(tab_plan[[#This Row],[Wochentag]],tab_wiederholung[],2,0),""))</f>
        <v>44241</v>
      </c>
      <c r="L49" s="13">
        <f>IF(tab_plan[[#This Row],[2. Wdh. ]]&lt;&gt;"",tab_plan[[#This Row],[2. Wdh. ]],IFERROR(tab_plan[[#This Row],[Datum]]+VLOOKUP(tab_plan[[#This Row],[Wochentag]],tab_wiederholung[],3,0),""))</f>
        <v>44242</v>
      </c>
      <c r="M49" s="13">
        <f>IF(tab_plan[[#This Row],[3. Wdh. ]]&lt;&gt;"",tab_plan[[#This Row],[3. Wdh. ]],IFERROR(tab_plan[[#This Row],[Datum]]+VLOOKUP(tab_plan[[#This Row],[Wochentag]],tab_wiederholung[],4,0),""))</f>
        <v>44244</v>
      </c>
      <c r="N49" s="13">
        <f>IF(tab_plan[[#This Row],[4. Wdh. ]]&lt;&gt;"",tab_plan[[#This Row],[4. Wdh. ]],IFERROR(tab_plan[[#This Row],[Datum]]+VLOOKUP(tab_plan[[#This Row],[Wochentag]],tab_wiederholung[],5,0),""))</f>
        <v>44248</v>
      </c>
      <c r="O49" s="13">
        <f>IF(tab_plan[[#This Row],[5. Wdh. ]]&lt;&gt;"",tab_plan[[#This Row],[5. Wdh. ]],IFERROR(tab_plan[[#This Row],[Datum]]+VLOOKUP(tab_plan[[#This Row],[Wochentag]],tab_wiederholung[],6,0),""))</f>
        <v>44262</v>
      </c>
      <c r="P49" s="13">
        <f>IF(tab_plan[[#This Row],[6. Wdh. ]]&lt;&gt;"",tab_plan[[#This Row],[6. Wdh. ]],IFERROR(tab_plan[[#This Row],[Datum]]+VLOOKUP(tab_plan[[#This Row],[Wochentag]],tab_wiederholung[],7,0),""))</f>
        <v>44297</v>
      </c>
      <c r="Q49" s="13">
        <f>IF(tab_plan[[#This Row],[7. Wdh. ]]&lt;&gt;"",tab_plan[[#This Row],[7. Wdh. ]],IFERROR(tab_plan[[#This Row],[Datum]]+VLOOKUP(tab_plan[[#This Row],[Wochentag]],tab_wiederholung[],8,0),""))</f>
        <v>44605</v>
      </c>
      <c r="R49" s="13"/>
      <c r="S49" s="13"/>
      <c r="T49" s="13"/>
      <c r="U49" s="13"/>
      <c r="V49" s="13"/>
      <c r="W49" s="13"/>
      <c r="X49" s="13"/>
      <c r="Y49" s="13" t="str">
        <f>IF(tab_plan[[#This Row],[Aufgabe]]&lt;&gt;"",tab_plan[[#This Row],[Aufgabe]]&amp;" ("&amp;TEXT(tab_plan[[#This Row],[Datum]],"T.M.")&amp;")","")</f>
        <v/>
      </c>
      <c r="Z49" s="13" t="e" cm="1">
        <f t="array" ref="Z49">tab_plan[[#This Row],[Datum]]=INDEX(tab_feiertage[Datum],SMALL(IF((tab_feiertage[Datum]=tab_plan[[#This Row],[Datum]])*(tab_feiertage[Gültigkeit]="x"),ROW(tab_feiertage[Datum])-31),1))</f>
        <v>#NUM!</v>
      </c>
    </row>
    <row r="50" spans="1:26" x14ac:dyDescent="0.25">
      <c r="A50" s="10" t="str">
        <f>TEXT(tab_plan[[#This Row],[Datum]],"TTTT")</f>
        <v>Montag</v>
      </c>
      <c r="B50" s="9">
        <f t="shared" si="0"/>
        <v>44242</v>
      </c>
      <c r="C50" s="6"/>
      <c r="D50" s="6" t="str" cm="1">
        <f t="array" ref="D50">IFERROR(INDEX(tab_plan[Text],SMALL(IF(tab_plan[1. Wdh. am]=tab_plan[[#This Row],[Datum]],ROW(tab_plan[1. Wdh. am])-4),1)),"")</f>
        <v/>
      </c>
      <c r="E50" s="6" t="str" cm="1">
        <f t="array" ref="E50">IFERROR(INDEX(tab_plan[Text],SMALL(IF(tab_plan[2. Wdh. am]=tab_plan[[#This Row],[Datum]],ROW(tab_plan[2. Wdh. am])-4),1)),"")</f>
        <v/>
      </c>
      <c r="F50" s="6" t="str" cm="1">
        <f t="array" ref="F50">IFERROR(INDEX(tab_plan[Text],SMALL(IF(tab_plan[3. Wdh. am]=tab_plan[[#This Row],[Datum]],ROW(tab_plan[3. Wdh. am])-4),1)),"")</f>
        <v/>
      </c>
      <c r="G50" s="6" t="str" cm="1">
        <f t="array" ref="G50">IFERROR(INDEX(tab_plan[Text],SMALL(IF(tab_plan[4. Wdh. am]=tab_plan[[#This Row],[Datum]],ROW(tab_plan[4. Wdh. am])-4),1)),"")</f>
        <v/>
      </c>
      <c r="H50" s="6" t="str" cm="1">
        <f t="array" ref="H50">IFERROR(INDEX(tab_plan[Text],SMALL(IF(tab_plan[5. Wdh. am]=tab_plan[[#This Row],[Datum]],ROW(tab_plan[5. Wdh. am])-4),1)),"")</f>
        <v/>
      </c>
      <c r="I50" s="6" t="str" cm="1">
        <f t="array" ref="I50">IFERROR(INDEX(tab_plan[Text],SMALL(IF(tab_plan[6. Wdh. am]=tab_plan[[#This Row],[Datum]],ROW(tab_plan[6. Wdh. am])-4),1)),"")</f>
        <v/>
      </c>
      <c r="J50" s="6" t="str" cm="1">
        <f t="array" ref="J50">IFERROR(INDEX(tab_plan[Text],SMALL(IF(tab_plan[7. Wdh. am]=tab_plan[[#This Row],[Datum]],ROW(tab_plan[7. Wdh. am])-4),1)),"")</f>
        <v/>
      </c>
      <c r="K50" s="13">
        <f>IF(tab_plan[[#This Row],[1. Wdh. ]]&lt;&gt;"",tab_plan[[#This Row],[1. Wdh. ]],IFERROR(tab_plan[[#This Row],[Datum]]+VLOOKUP(tab_plan[[#This Row],[Wochentag]],tab_wiederholung[],2,0),""))</f>
        <v>44242</v>
      </c>
      <c r="L50" s="13">
        <f>IF(tab_plan[[#This Row],[2. Wdh. ]]&lt;&gt;"",tab_plan[[#This Row],[2. Wdh. ]],IFERROR(tab_plan[[#This Row],[Datum]]+VLOOKUP(tab_plan[[#This Row],[Wochentag]],tab_wiederholung[],3,0),""))</f>
        <v>44243</v>
      </c>
      <c r="M50" s="13">
        <f>IF(tab_plan[[#This Row],[3. Wdh. ]]&lt;&gt;"",tab_plan[[#This Row],[3. Wdh. ]],IFERROR(tab_plan[[#This Row],[Datum]]+VLOOKUP(tab_plan[[#This Row],[Wochentag]],tab_wiederholung[],4,0),""))</f>
        <v>44245</v>
      </c>
      <c r="N50" s="13">
        <f>IF(tab_plan[[#This Row],[4. Wdh. ]]&lt;&gt;"",tab_plan[[#This Row],[4. Wdh. ]],IFERROR(tab_plan[[#This Row],[Datum]]+VLOOKUP(tab_plan[[#This Row],[Wochentag]],tab_wiederholung[],5,0),""))</f>
        <v>44249</v>
      </c>
      <c r="O50" s="13">
        <f>IF(tab_plan[[#This Row],[5. Wdh. ]]&lt;&gt;"",tab_plan[[#This Row],[5. Wdh. ]],IFERROR(tab_plan[[#This Row],[Datum]]+VLOOKUP(tab_plan[[#This Row],[Wochentag]],tab_wiederholung[],6,0),""))</f>
        <v>44263</v>
      </c>
      <c r="P50" s="13">
        <f>IF(tab_plan[[#This Row],[6. Wdh. ]]&lt;&gt;"",tab_plan[[#This Row],[6. Wdh. ]],IFERROR(tab_plan[[#This Row],[Datum]]+VLOOKUP(tab_plan[[#This Row],[Wochentag]],tab_wiederholung[],7,0),""))</f>
        <v>44298</v>
      </c>
      <c r="Q50" s="13">
        <f>IF(tab_plan[[#This Row],[7. Wdh. ]]&lt;&gt;"",tab_plan[[#This Row],[7. Wdh. ]],IFERROR(tab_plan[[#This Row],[Datum]]+VLOOKUP(tab_plan[[#This Row],[Wochentag]],tab_wiederholung[],8,0),""))</f>
        <v>44606</v>
      </c>
      <c r="R50" s="13"/>
      <c r="S50" s="13"/>
      <c r="T50" s="13"/>
      <c r="U50" s="13"/>
      <c r="V50" s="13"/>
      <c r="W50" s="13"/>
      <c r="X50" s="13"/>
      <c r="Y50" s="13" t="str">
        <f>IF(tab_plan[[#This Row],[Aufgabe]]&lt;&gt;"",tab_plan[[#This Row],[Aufgabe]]&amp;" ("&amp;TEXT(tab_plan[[#This Row],[Datum]],"T.M.")&amp;")","")</f>
        <v/>
      </c>
      <c r="Z50" s="13" t="e" cm="1">
        <f t="array" ref="Z50">tab_plan[[#This Row],[Datum]]=INDEX(tab_feiertage[Datum],SMALL(IF((tab_feiertage[Datum]=tab_plan[[#This Row],[Datum]])*(tab_feiertage[Gültigkeit]="x"),ROW(tab_feiertage[Datum])-31),1))</f>
        <v>#NUM!</v>
      </c>
    </row>
    <row r="51" spans="1:26" x14ac:dyDescent="0.25">
      <c r="A51" s="10" t="str">
        <f>TEXT(tab_plan[[#This Row],[Datum]],"TTTT")</f>
        <v>Dienstag</v>
      </c>
      <c r="B51" s="9">
        <f t="shared" si="0"/>
        <v>44243</v>
      </c>
      <c r="C51" s="6"/>
      <c r="D51" s="6" t="str" cm="1">
        <f t="array" ref="D51">IFERROR(INDEX(tab_plan[Text],SMALL(IF(tab_plan[1. Wdh. am]=tab_plan[[#This Row],[Datum]],ROW(tab_plan[1. Wdh. am])-4),1)),"")</f>
        <v/>
      </c>
      <c r="E51" s="6" t="str" cm="1">
        <f t="array" ref="E51">IFERROR(INDEX(tab_plan[Text],SMALL(IF(tab_plan[2. Wdh. am]=tab_plan[[#This Row],[Datum]],ROW(tab_plan[2. Wdh. am])-4),1)),"")</f>
        <v/>
      </c>
      <c r="F51" s="6" t="str" cm="1">
        <f t="array" ref="F51">IFERROR(INDEX(tab_plan[Text],SMALL(IF(tab_plan[3. Wdh. am]=tab_plan[[#This Row],[Datum]],ROW(tab_plan[3. Wdh. am])-4),1)),"")</f>
        <v/>
      </c>
      <c r="G51" s="6" t="str" cm="1">
        <f t="array" ref="G51">IFERROR(INDEX(tab_plan[Text],SMALL(IF(tab_plan[4. Wdh. am]=tab_plan[[#This Row],[Datum]],ROW(tab_plan[4. Wdh. am])-4),1)),"")</f>
        <v/>
      </c>
      <c r="H51" s="6" t="str" cm="1">
        <f t="array" ref="H51">IFERROR(INDEX(tab_plan[Text],SMALL(IF(tab_plan[5. Wdh. am]=tab_plan[[#This Row],[Datum]],ROW(tab_plan[5. Wdh. am])-4),1)),"")</f>
        <v/>
      </c>
      <c r="I51" s="6" t="str" cm="1">
        <f t="array" ref="I51">IFERROR(INDEX(tab_plan[Text],SMALL(IF(tab_plan[6. Wdh. am]=tab_plan[[#This Row],[Datum]],ROW(tab_plan[6. Wdh. am])-4),1)),"")</f>
        <v/>
      </c>
      <c r="J51" s="6" t="str" cm="1">
        <f t="array" ref="J51">IFERROR(INDEX(tab_plan[Text],SMALL(IF(tab_plan[7. Wdh. am]=tab_plan[[#This Row],[Datum]],ROW(tab_plan[7. Wdh. am])-4),1)),"")</f>
        <v/>
      </c>
      <c r="K51" s="13">
        <f>IF(tab_plan[[#This Row],[1. Wdh. ]]&lt;&gt;"",tab_plan[[#This Row],[1. Wdh. ]],IFERROR(tab_plan[[#This Row],[Datum]]+VLOOKUP(tab_plan[[#This Row],[Wochentag]],tab_wiederholung[],2,0),""))</f>
        <v>44243</v>
      </c>
      <c r="L51" s="13">
        <f>IF(tab_plan[[#This Row],[2. Wdh. ]]&lt;&gt;"",tab_plan[[#This Row],[2. Wdh. ]],IFERROR(tab_plan[[#This Row],[Datum]]+VLOOKUP(tab_plan[[#This Row],[Wochentag]],tab_wiederholung[],3,0),""))</f>
        <v>44244</v>
      </c>
      <c r="M51" s="13">
        <f>IF(tab_plan[[#This Row],[3. Wdh. ]]&lt;&gt;"",tab_plan[[#This Row],[3. Wdh. ]],IFERROR(tab_plan[[#This Row],[Datum]]+VLOOKUP(tab_plan[[#This Row],[Wochentag]],tab_wiederholung[],4,0),""))</f>
        <v>44246</v>
      </c>
      <c r="N51" s="13">
        <f>IF(tab_plan[[#This Row],[4. Wdh. ]]&lt;&gt;"",tab_plan[[#This Row],[4. Wdh. ]],IFERROR(tab_plan[[#This Row],[Datum]]+VLOOKUP(tab_plan[[#This Row],[Wochentag]],tab_wiederholung[],5,0),""))</f>
        <v>44250</v>
      </c>
      <c r="O51" s="13">
        <f>IF(tab_plan[[#This Row],[5. Wdh. ]]&lt;&gt;"",tab_plan[[#This Row],[5. Wdh. ]],IFERROR(tab_plan[[#This Row],[Datum]]+VLOOKUP(tab_plan[[#This Row],[Wochentag]],tab_wiederholung[],6,0),""))</f>
        <v>44264</v>
      </c>
      <c r="P51" s="13">
        <f>IF(tab_plan[[#This Row],[6. Wdh. ]]&lt;&gt;"",tab_plan[[#This Row],[6. Wdh. ]],IFERROR(tab_plan[[#This Row],[Datum]]+VLOOKUP(tab_plan[[#This Row],[Wochentag]],tab_wiederholung[],7,0),""))</f>
        <v>44299</v>
      </c>
      <c r="Q51" s="13">
        <f>IF(tab_plan[[#This Row],[7. Wdh. ]]&lt;&gt;"",tab_plan[[#This Row],[7. Wdh. ]],IFERROR(tab_plan[[#This Row],[Datum]]+VLOOKUP(tab_plan[[#This Row],[Wochentag]],tab_wiederholung[],8,0),""))</f>
        <v>44607</v>
      </c>
      <c r="R51" s="13"/>
      <c r="S51" s="13"/>
      <c r="T51" s="13"/>
      <c r="U51" s="13"/>
      <c r="V51" s="13"/>
      <c r="W51" s="13"/>
      <c r="X51" s="13"/>
      <c r="Y51" s="13" t="str">
        <f>IF(tab_plan[[#This Row],[Aufgabe]]&lt;&gt;"",tab_plan[[#This Row],[Aufgabe]]&amp;" ("&amp;TEXT(tab_plan[[#This Row],[Datum]],"T.M.")&amp;")","")</f>
        <v/>
      </c>
      <c r="Z51" s="13" t="e" cm="1">
        <f t="array" ref="Z51">tab_plan[[#This Row],[Datum]]=INDEX(tab_feiertage[Datum],SMALL(IF((tab_feiertage[Datum]=tab_plan[[#This Row],[Datum]])*(tab_feiertage[Gültigkeit]="x"),ROW(tab_feiertage[Datum])-31),1))</f>
        <v>#NUM!</v>
      </c>
    </row>
    <row r="52" spans="1:26" x14ac:dyDescent="0.25">
      <c r="A52" s="10" t="str">
        <f>TEXT(tab_plan[[#This Row],[Datum]],"TTTT")</f>
        <v>Mittwoch</v>
      </c>
      <c r="B52" s="9">
        <f t="shared" si="0"/>
        <v>44244</v>
      </c>
      <c r="C52" s="6"/>
      <c r="D52" s="6" t="str" cm="1">
        <f t="array" ref="D52">IFERROR(INDEX(tab_plan[Text],SMALL(IF(tab_plan[1. Wdh. am]=tab_plan[[#This Row],[Datum]],ROW(tab_plan[1. Wdh. am])-4),1)),"")</f>
        <v/>
      </c>
      <c r="E52" s="6" t="str" cm="1">
        <f t="array" ref="E52">IFERROR(INDEX(tab_plan[Text],SMALL(IF(tab_plan[2. Wdh. am]=tab_plan[[#This Row],[Datum]],ROW(tab_plan[2. Wdh. am])-4),1)),"")</f>
        <v/>
      </c>
      <c r="F52" s="6" t="str" cm="1">
        <f t="array" ref="F52">IFERROR(INDEX(tab_plan[Text],SMALL(IF(tab_plan[3. Wdh. am]=tab_plan[[#This Row],[Datum]],ROW(tab_plan[3. Wdh. am])-4),1)),"")</f>
        <v/>
      </c>
      <c r="G52" s="6" t="str" cm="1">
        <f t="array" ref="G52">IFERROR(INDEX(tab_plan[Text],SMALL(IF(tab_plan[4. Wdh. am]=tab_plan[[#This Row],[Datum]],ROW(tab_plan[4. Wdh. am])-4),1)),"")</f>
        <v/>
      </c>
      <c r="H52" s="6" t="str" cm="1">
        <f t="array" ref="H52">IFERROR(INDEX(tab_plan[Text],SMALL(IF(tab_plan[5. Wdh. am]=tab_plan[[#This Row],[Datum]],ROW(tab_plan[5. Wdh. am])-4),1)),"")</f>
        <v/>
      </c>
      <c r="I52" s="6" t="str" cm="1">
        <f t="array" ref="I52">IFERROR(INDEX(tab_plan[Text],SMALL(IF(tab_plan[6. Wdh. am]=tab_plan[[#This Row],[Datum]],ROW(tab_plan[6. Wdh. am])-4),1)),"")</f>
        <v/>
      </c>
      <c r="J52" s="6" t="str" cm="1">
        <f t="array" ref="J52">IFERROR(INDEX(tab_plan[Text],SMALL(IF(tab_plan[7. Wdh. am]=tab_plan[[#This Row],[Datum]],ROW(tab_plan[7. Wdh. am])-4),1)),"")</f>
        <v/>
      </c>
      <c r="K52" s="13">
        <f>IF(tab_plan[[#This Row],[1. Wdh. ]]&lt;&gt;"",tab_plan[[#This Row],[1. Wdh. ]],IFERROR(tab_plan[[#This Row],[Datum]]+VLOOKUP(tab_plan[[#This Row],[Wochentag]],tab_wiederholung[],2,0),""))</f>
        <v>44244</v>
      </c>
      <c r="L52" s="13">
        <f>IF(tab_plan[[#This Row],[2. Wdh. ]]&lt;&gt;"",tab_plan[[#This Row],[2. Wdh. ]],IFERROR(tab_plan[[#This Row],[Datum]]+VLOOKUP(tab_plan[[#This Row],[Wochentag]],tab_wiederholung[],3,0),""))</f>
        <v>44245</v>
      </c>
      <c r="M52" s="13">
        <f>IF(tab_plan[[#This Row],[3. Wdh. ]]&lt;&gt;"",tab_plan[[#This Row],[3. Wdh. ]],IFERROR(tab_plan[[#This Row],[Datum]]+VLOOKUP(tab_plan[[#This Row],[Wochentag]],tab_wiederholung[],4,0),""))</f>
        <v>44247</v>
      </c>
      <c r="N52" s="13">
        <f>IF(tab_plan[[#This Row],[4. Wdh. ]]&lt;&gt;"",tab_plan[[#This Row],[4. Wdh. ]],IFERROR(tab_plan[[#This Row],[Datum]]+VLOOKUP(tab_plan[[#This Row],[Wochentag]],tab_wiederholung[],5,0),""))</f>
        <v>44251</v>
      </c>
      <c r="O52" s="13">
        <f>IF(tab_plan[[#This Row],[5. Wdh. ]]&lt;&gt;"",tab_plan[[#This Row],[5. Wdh. ]],IFERROR(tab_plan[[#This Row],[Datum]]+VLOOKUP(tab_plan[[#This Row],[Wochentag]],tab_wiederholung[],6,0),""))</f>
        <v>44265</v>
      </c>
      <c r="P52" s="13">
        <f>IF(tab_plan[[#This Row],[6. Wdh. ]]&lt;&gt;"",tab_plan[[#This Row],[6. Wdh. ]],IFERROR(tab_plan[[#This Row],[Datum]]+VLOOKUP(tab_plan[[#This Row],[Wochentag]],tab_wiederholung[],7,0),""))</f>
        <v>44300</v>
      </c>
      <c r="Q52" s="13">
        <f>IF(tab_plan[[#This Row],[7. Wdh. ]]&lt;&gt;"",tab_plan[[#This Row],[7. Wdh. ]],IFERROR(tab_plan[[#This Row],[Datum]]+VLOOKUP(tab_plan[[#This Row],[Wochentag]],tab_wiederholung[],8,0),""))</f>
        <v>44608</v>
      </c>
      <c r="R52" s="13"/>
      <c r="S52" s="13"/>
      <c r="T52" s="13"/>
      <c r="U52" s="13"/>
      <c r="V52" s="13"/>
      <c r="W52" s="13"/>
      <c r="X52" s="13"/>
      <c r="Y52" s="13" t="str">
        <f>IF(tab_plan[[#This Row],[Aufgabe]]&lt;&gt;"",tab_plan[[#This Row],[Aufgabe]]&amp;" ("&amp;TEXT(tab_plan[[#This Row],[Datum]],"T.M.")&amp;")","")</f>
        <v/>
      </c>
      <c r="Z52" s="13" t="e" cm="1">
        <f t="array" ref="Z52">tab_plan[[#This Row],[Datum]]=INDEX(tab_feiertage[Datum],SMALL(IF((tab_feiertage[Datum]=tab_plan[[#This Row],[Datum]])*(tab_feiertage[Gültigkeit]="x"),ROW(tab_feiertage[Datum])-31),1))</f>
        <v>#NUM!</v>
      </c>
    </row>
    <row r="53" spans="1:26" x14ac:dyDescent="0.25">
      <c r="A53" s="10" t="str">
        <f>TEXT(tab_plan[[#This Row],[Datum]],"TTTT")</f>
        <v>Donnerstag</v>
      </c>
      <c r="B53" s="9">
        <f t="shared" si="0"/>
        <v>44245</v>
      </c>
      <c r="C53" s="6"/>
      <c r="D53" s="6" t="str" cm="1">
        <f t="array" ref="D53">IFERROR(INDEX(tab_plan[Text],SMALL(IF(tab_plan[1. Wdh. am]=tab_plan[[#This Row],[Datum]],ROW(tab_plan[1. Wdh. am])-4),1)),"")</f>
        <v/>
      </c>
      <c r="E53" s="6" t="str" cm="1">
        <f t="array" ref="E53">IFERROR(INDEX(tab_plan[Text],SMALL(IF(tab_plan[2. Wdh. am]=tab_plan[[#This Row],[Datum]],ROW(tab_plan[2. Wdh. am])-4),1)),"")</f>
        <v/>
      </c>
      <c r="F53" s="6" t="str" cm="1">
        <f t="array" ref="F53">IFERROR(INDEX(tab_plan[Text],SMALL(IF(tab_plan[3. Wdh. am]=tab_plan[[#This Row],[Datum]],ROW(tab_plan[3. Wdh. am])-4),1)),"")</f>
        <v/>
      </c>
      <c r="G53" s="6" t="str" cm="1">
        <f t="array" ref="G53">IFERROR(INDEX(tab_plan[Text],SMALL(IF(tab_plan[4. Wdh. am]=tab_plan[[#This Row],[Datum]],ROW(tab_plan[4. Wdh. am])-4),1)),"")</f>
        <v/>
      </c>
      <c r="H53" s="6" t="str" cm="1">
        <f t="array" ref="H53">IFERROR(INDEX(tab_plan[Text],SMALL(IF(tab_plan[5. Wdh. am]=tab_plan[[#This Row],[Datum]],ROW(tab_plan[5. Wdh. am])-4),1)),"")</f>
        <v/>
      </c>
      <c r="I53" s="6" t="str" cm="1">
        <f t="array" ref="I53">IFERROR(INDEX(tab_plan[Text],SMALL(IF(tab_plan[6. Wdh. am]=tab_plan[[#This Row],[Datum]],ROW(tab_plan[6. Wdh. am])-4),1)),"")</f>
        <v/>
      </c>
      <c r="J53" s="6" t="str" cm="1">
        <f t="array" ref="J53">IFERROR(INDEX(tab_plan[Text],SMALL(IF(tab_plan[7. Wdh. am]=tab_plan[[#This Row],[Datum]],ROW(tab_plan[7. Wdh. am])-4),1)),"")</f>
        <v/>
      </c>
      <c r="K53" s="13">
        <f>IF(tab_plan[[#This Row],[1. Wdh. ]]&lt;&gt;"",tab_plan[[#This Row],[1. Wdh. ]],IFERROR(tab_plan[[#This Row],[Datum]]+VLOOKUP(tab_plan[[#This Row],[Wochentag]],tab_wiederholung[],2,0),""))</f>
        <v>44245</v>
      </c>
      <c r="L53" s="13">
        <f>IF(tab_plan[[#This Row],[2. Wdh. ]]&lt;&gt;"",tab_plan[[#This Row],[2. Wdh. ]],IFERROR(tab_plan[[#This Row],[Datum]]+VLOOKUP(tab_plan[[#This Row],[Wochentag]],tab_wiederholung[],3,0),""))</f>
        <v>44246</v>
      </c>
      <c r="M53" s="13">
        <f>IF(tab_plan[[#This Row],[3. Wdh. ]]&lt;&gt;"",tab_plan[[#This Row],[3. Wdh. ]],IFERROR(tab_plan[[#This Row],[Datum]]+VLOOKUP(tab_plan[[#This Row],[Wochentag]],tab_wiederholung[],4,0),""))</f>
        <v>44248</v>
      </c>
      <c r="N53" s="13">
        <f>IF(tab_plan[[#This Row],[4. Wdh. ]]&lt;&gt;"",tab_plan[[#This Row],[4. Wdh. ]],IFERROR(tab_plan[[#This Row],[Datum]]+VLOOKUP(tab_plan[[#This Row],[Wochentag]],tab_wiederholung[],5,0),""))</f>
        <v>44252</v>
      </c>
      <c r="O53" s="13">
        <f>IF(tab_plan[[#This Row],[5. Wdh. ]]&lt;&gt;"",tab_plan[[#This Row],[5. Wdh. ]],IFERROR(tab_plan[[#This Row],[Datum]]+VLOOKUP(tab_plan[[#This Row],[Wochentag]],tab_wiederholung[],6,0),""))</f>
        <v>44266</v>
      </c>
      <c r="P53" s="13">
        <f>IF(tab_plan[[#This Row],[6. Wdh. ]]&lt;&gt;"",tab_plan[[#This Row],[6. Wdh. ]],IFERROR(tab_plan[[#This Row],[Datum]]+VLOOKUP(tab_plan[[#This Row],[Wochentag]],tab_wiederholung[],7,0),""))</f>
        <v>44301</v>
      </c>
      <c r="Q53" s="13">
        <f>IF(tab_plan[[#This Row],[7. Wdh. ]]&lt;&gt;"",tab_plan[[#This Row],[7. Wdh. ]],IFERROR(tab_plan[[#This Row],[Datum]]+VLOOKUP(tab_plan[[#This Row],[Wochentag]],tab_wiederholung[],8,0),""))</f>
        <v>44609</v>
      </c>
      <c r="R53" s="13"/>
      <c r="S53" s="13"/>
      <c r="T53" s="13"/>
      <c r="U53" s="13"/>
      <c r="V53" s="13"/>
      <c r="W53" s="13"/>
      <c r="X53" s="13"/>
      <c r="Y53" s="13" t="str">
        <f>IF(tab_plan[[#This Row],[Aufgabe]]&lt;&gt;"",tab_plan[[#This Row],[Aufgabe]]&amp;" ("&amp;TEXT(tab_plan[[#This Row],[Datum]],"T.M.")&amp;")","")</f>
        <v/>
      </c>
      <c r="Z53" s="13" t="e" cm="1">
        <f t="array" ref="Z53">tab_plan[[#This Row],[Datum]]=INDEX(tab_feiertage[Datum],SMALL(IF((tab_feiertage[Datum]=tab_plan[[#This Row],[Datum]])*(tab_feiertage[Gültigkeit]="x"),ROW(tab_feiertage[Datum])-31),1))</f>
        <v>#NUM!</v>
      </c>
    </row>
    <row r="54" spans="1:26" x14ac:dyDescent="0.25">
      <c r="A54" s="10" t="str">
        <f>TEXT(tab_plan[[#This Row],[Datum]],"TTTT")</f>
        <v>Freitag</v>
      </c>
      <c r="B54" s="9">
        <f t="shared" si="0"/>
        <v>44246</v>
      </c>
      <c r="C54" s="6"/>
      <c r="D54" s="6" t="str" cm="1">
        <f t="array" ref="D54">IFERROR(INDEX(tab_plan[Text],SMALL(IF(tab_plan[1. Wdh. am]=tab_plan[[#This Row],[Datum]],ROW(tab_plan[1. Wdh. am])-4),1)),"")</f>
        <v/>
      </c>
      <c r="E54" s="6" t="str" cm="1">
        <f t="array" ref="E54">IFERROR(INDEX(tab_plan[Text],SMALL(IF(tab_plan[2. Wdh. am]=tab_plan[[#This Row],[Datum]],ROW(tab_plan[2. Wdh. am])-4),1)),"")</f>
        <v/>
      </c>
      <c r="F54" s="6" t="str" cm="1">
        <f t="array" ref="F54">IFERROR(INDEX(tab_plan[Text],SMALL(IF(tab_plan[3. Wdh. am]=tab_plan[[#This Row],[Datum]],ROW(tab_plan[3. Wdh. am])-4),1)),"")</f>
        <v/>
      </c>
      <c r="G54" s="6" t="str" cm="1">
        <f t="array" ref="G54">IFERROR(INDEX(tab_plan[Text],SMALL(IF(tab_plan[4. Wdh. am]=tab_plan[[#This Row],[Datum]],ROW(tab_plan[4. Wdh. am])-4),1)),"")</f>
        <v/>
      </c>
      <c r="H54" s="6" t="str" cm="1">
        <f t="array" ref="H54">IFERROR(INDEX(tab_plan[Text],SMALL(IF(tab_plan[5. Wdh. am]=tab_plan[[#This Row],[Datum]],ROW(tab_plan[5. Wdh. am])-4),1)),"")</f>
        <v/>
      </c>
      <c r="I54" s="6" t="str" cm="1">
        <f t="array" ref="I54">IFERROR(INDEX(tab_plan[Text],SMALL(IF(tab_plan[6. Wdh. am]=tab_plan[[#This Row],[Datum]],ROW(tab_plan[6. Wdh. am])-4),1)),"")</f>
        <v/>
      </c>
      <c r="J54" s="6" t="str" cm="1">
        <f t="array" ref="J54">IFERROR(INDEX(tab_plan[Text],SMALL(IF(tab_plan[7. Wdh. am]=tab_plan[[#This Row],[Datum]],ROW(tab_plan[7. Wdh. am])-4),1)),"")</f>
        <v/>
      </c>
      <c r="K54" s="13">
        <f>IF(tab_plan[[#This Row],[1. Wdh. ]]&lt;&gt;"",tab_plan[[#This Row],[1. Wdh. ]],IFERROR(tab_plan[[#This Row],[Datum]]+VLOOKUP(tab_plan[[#This Row],[Wochentag]],tab_wiederholung[],2,0),""))</f>
        <v>44246</v>
      </c>
      <c r="L54" s="13">
        <f>IF(tab_plan[[#This Row],[2. Wdh. ]]&lt;&gt;"",tab_plan[[#This Row],[2. Wdh. ]],IFERROR(tab_plan[[#This Row],[Datum]]+VLOOKUP(tab_plan[[#This Row],[Wochentag]],tab_wiederholung[],3,0),""))</f>
        <v>44247</v>
      </c>
      <c r="M54" s="13">
        <f>IF(tab_plan[[#This Row],[3. Wdh. ]]&lt;&gt;"",tab_plan[[#This Row],[3. Wdh. ]],IFERROR(tab_plan[[#This Row],[Datum]]+VLOOKUP(tab_plan[[#This Row],[Wochentag]],tab_wiederholung[],4,0),""))</f>
        <v>44249</v>
      </c>
      <c r="N54" s="13">
        <f>IF(tab_plan[[#This Row],[4. Wdh. ]]&lt;&gt;"",tab_plan[[#This Row],[4. Wdh. ]],IFERROR(tab_plan[[#This Row],[Datum]]+VLOOKUP(tab_plan[[#This Row],[Wochentag]],tab_wiederholung[],5,0),""))</f>
        <v>44253</v>
      </c>
      <c r="O54" s="13">
        <f>IF(tab_plan[[#This Row],[5. Wdh. ]]&lt;&gt;"",tab_plan[[#This Row],[5. Wdh. ]],IFERROR(tab_plan[[#This Row],[Datum]]+VLOOKUP(tab_plan[[#This Row],[Wochentag]],tab_wiederholung[],6,0),""))</f>
        <v>44267</v>
      </c>
      <c r="P54" s="13">
        <f>IF(tab_plan[[#This Row],[6. Wdh. ]]&lt;&gt;"",tab_plan[[#This Row],[6. Wdh. ]],IFERROR(tab_plan[[#This Row],[Datum]]+VLOOKUP(tab_plan[[#This Row],[Wochentag]],tab_wiederholung[],7,0),""))</f>
        <v>44302</v>
      </c>
      <c r="Q54" s="13">
        <f>IF(tab_plan[[#This Row],[7. Wdh. ]]&lt;&gt;"",tab_plan[[#This Row],[7. Wdh. ]],IFERROR(tab_plan[[#This Row],[Datum]]+VLOOKUP(tab_plan[[#This Row],[Wochentag]],tab_wiederholung[],8,0),""))</f>
        <v>44610</v>
      </c>
      <c r="R54" s="13"/>
      <c r="S54" s="13"/>
      <c r="T54" s="13"/>
      <c r="U54" s="13"/>
      <c r="V54" s="13"/>
      <c r="W54" s="13"/>
      <c r="X54" s="13"/>
      <c r="Y54" s="13" t="str">
        <f>IF(tab_plan[[#This Row],[Aufgabe]]&lt;&gt;"",tab_plan[[#This Row],[Aufgabe]]&amp;" ("&amp;TEXT(tab_plan[[#This Row],[Datum]],"T.M.")&amp;")","")</f>
        <v/>
      </c>
      <c r="Z54" s="13" t="e" cm="1">
        <f t="array" ref="Z54">tab_plan[[#This Row],[Datum]]=INDEX(tab_feiertage[Datum],SMALL(IF((tab_feiertage[Datum]=tab_plan[[#This Row],[Datum]])*(tab_feiertage[Gültigkeit]="x"),ROW(tab_feiertage[Datum])-31),1))</f>
        <v>#NUM!</v>
      </c>
    </row>
    <row r="55" spans="1:26" x14ac:dyDescent="0.25">
      <c r="A55" s="10" t="str">
        <f>TEXT(tab_plan[[#This Row],[Datum]],"TTTT")</f>
        <v>Samstag</v>
      </c>
      <c r="B55" s="9">
        <f t="shared" si="0"/>
        <v>44247</v>
      </c>
      <c r="C55" s="6"/>
      <c r="D55" s="6" t="str" cm="1">
        <f t="array" ref="D55">IFERROR(INDEX(tab_plan[Text],SMALL(IF(tab_plan[1. Wdh. am]=tab_plan[[#This Row],[Datum]],ROW(tab_plan[1. Wdh. am])-4),1)),"")</f>
        <v/>
      </c>
      <c r="E55" s="6" t="str" cm="1">
        <f t="array" ref="E55">IFERROR(INDEX(tab_plan[Text],SMALL(IF(tab_plan[2. Wdh. am]=tab_plan[[#This Row],[Datum]],ROW(tab_plan[2. Wdh. am])-4),1)),"")</f>
        <v/>
      </c>
      <c r="F55" s="6" t="str" cm="1">
        <f t="array" ref="F55">IFERROR(INDEX(tab_plan[Text],SMALL(IF(tab_plan[3. Wdh. am]=tab_plan[[#This Row],[Datum]],ROW(tab_plan[3. Wdh. am])-4),1)),"")</f>
        <v/>
      </c>
      <c r="G55" s="6" t="str" cm="1">
        <f t="array" ref="G55">IFERROR(INDEX(tab_plan[Text],SMALL(IF(tab_plan[4. Wdh. am]=tab_plan[[#This Row],[Datum]],ROW(tab_plan[4. Wdh. am])-4),1)),"")</f>
        <v/>
      </c>
      <c r="H55" s="6" t="str" cm="1">
        <f t="array" ref="H55">IFERROR(INDEX(tab_plan[Text],SMALL(IF(tab_plan[5. Wdh. am]=tab_plan[[#This Row],[Datum]],ROW(tab_plan[5. Wdh. am])-4),1)),"")</f>
        <v/>
      </c>
      <c r="I55" s="6" t="str" cm="1">
        <f t="array" ref="I55">IFERROR(INDEX(tab_plan[Text],SMALL(IF(tab_plan[6. Wdh. am]=tab_plan[[#This Row],[Datum]],ROW(tab_plan[6. Wdh. am])-4),1)),"")</f>
        <v/>
      </c>
      <c r="J55" s="6" t="str" cm="1">
        <f t="array" ref="J55">IFERROR(INDEX(tab_plan[Text],SMALL(IF(tab_plan[7. Wdh. am]=tab_plan[[#This Row],[Datum]],ROW(tab_plan[7. Wdh. am])-4),1)),"")</f>
        <v/>
      </c>
      <c r="K55" s="13">
        <f>IF(tab_plan[[#This Row],[1. Wdh. ]]&lt;&gt;"",tab_plan[[#This Row],[1. Wdh. ]],IFERROR(tab_plan[[#This Row],[Datum]]+VLOOKUP(tab_plan[[#This Row],[Wochentag]],tab_wiederholung[],2,0),""))</f>
        <v>44247</v>
      </c>
      <c r="L55" s="13">
        <f>IF(tab_plan[[#This Row],[2. Wdh. ]]&lt;&gt;"",tab_plan[[#This Row],[2. Wdh. ]],IFERROR(tab_plan[[#This Row],[Datum]]+VLOOKUP(tab_plan[[#This Row],[Wochentag]],tab_wiederholung[],3,0),""))</f>
        <v>44248</v>
      </c>
      <c r="M55" s="13">
        <f>IF(tab_plan[[#This Row],[3. Wdh. ]]&lt;&gt;"",tab_plan[[#This Row],[3. Wdh. ]],IFERROR(tab_plan[[#This Row],[Datum]]+VLOOKUP(tab_plan[[#This Row],[Wochentag]],tab_wiederholung[],4,0),""))</f>
        <v>44250</v>
      </c>
      <c r="N55" s="13">
        <f>IF(tab_plan[[#This Row],[4. Wdh. ]]&lt;&gt;"",tab_plan[[#This Row],[4. Wdh. ]],IFERROR(tab_plan[[#This Row],[Datum]]+VLOOKUP(tab_plan[[#This Row],[Wochentag]],tab_wiederholung[],5,0),""))</f>
        <v>44254</v>
      </c>
      <c r="O55" s="13">
        <f>IF(tab_plan[[#This Row],[5. Wdh. ]]&lt;&gt;"",tab_plan[[#This Row],[5. Wdh. ]],IFERROR(tab_plan[[#This Row],[Datum]]+VLOOKUP(tab_plan[[#This Row],[Wochentag]],tab_wiederholung[],6,0),""))</f>
        <v>44268</v>
      </c>
      <c r="P55" s="13">
        <f>IF(tab_plan[[#This Row],[6. Wdh. ]]&lt;&gt;"",tab_plan[[#This Row],[6. Wdh. ]],IFERROR(tab_plan[[#This Row],[Datum]]+VLOOKUP(tab_plan[[#This Row],[Wochentag]],tab_wiederholung[],7,0),""))</f>
        <v>44303</v>
      </c>
      <c r="Q55" s="13">
        <f>IF(tab_plan[[#This Row],[7. Wdh. ]]&lt;&gt;"",tab_plan[[#This Row],[7. Wdh. ]],IFERROR(tab_plan[[#This Row],[Datum]]+VLOOKUP(tab_plan[[#This Row],[Wochentag]],tab_wiederholung[],8,0),""))</f>
        <v>44611</v>
      </c>
      <c r="R55" s="13"/>
      <c r="S55" s="13"/>
      <c r="T55" s="13"/>
      <c r="U55" s="13"/>
      <c r="V55" s="13"/>
      <c r="W55" s="13"/>
      <c r="X55" s="13"/>
      <c r="Y55" s="13" t="str">
        <f>IF(tab_plan[[#This Row],[Aufgabe]]&lt;&gt;"",tab_plan[[#This Row],[Aufgabe]]&amp;" ("&amp;TEXT(tab_plan[[#This Row],[Datum]],"T.M.")&amp;")","")</f>
        <v/>
      </c>
      <c r="Z55" s="13" t="e" cm="1">
        <f t="array" ref="Z55">tab_plan[[#This Row],[Datum]]=INDEX(tab_feiertage[Datum],SMALL(IF((tab_feiertage[Datum]=tab_plan[[#This Row],[Datum]])*(tab_feiertage[Gültigkeit]="x"),ROW(tab_feiertage[Datum])-31),1))</f>
        <v>#NUM!</v>
      </c>
    </row>
    <row r="56" spans="1:26" x14ac:dyDescent="0.25">
      <c r="A56" s="10" t="str">
        <f>TEXT(tab_plan[[#This Row],[Datum]],"TTTT")</f>
        <v>Sonntag</v>
      </c>
      <c r="B56" s="9">
        <f t="shared" si="0"/>
        <v>44248</v>
      </c>
      <c r="C56" s="6"/>
      <c r="D56" s="6" t="str" cm="1">
        <f t="array" ref="D56">IFERROR(INDEX(tab_plan[Text],SMALL(IF(tab_plan[1. Wdh. am]=tab_plan[[#This Row],[Datum]],ROW(tab_plan[1. Wdh. am])-4),1)),"")</f>
        <v/>
      </c>
      <c r="E56" s="6" t="str" cm="1">
        <f t="array" ref="E56">IFERROR(INDEX(tab_plan[Text],SMALL(IF(tab_plan[2. Wdh. am]=tab_plan[[#This Row],[Datum]],ROW(tab_plan[2. Wdh. am])-4),1)),"")</f>
        <v/>
      </c>
      <c r="F56" s="6" t="str" cm="1">
        <f t="array" ref="F56">IFERROR(INDEX(tab_plan[Text],SMALL(IF(tab_plan[3. Wdh. am]=tab_plan[[#This Row],[Datum]],ROW(tab_plan[3. Wdh. am])-4),1)),"")</f>
        <v/>
      </c>
      <c r="G56" s="6" t="str" cm="1">
        <f t="array" ref="G56">IFERROR(INDEX(tab_plan[Text],SMALL(IF(tab_plan[4. Wdh. am]=tab_plan[[#This Row],[Datum]],ROW(tab_plan[4. Wdh. am])-4),1)),"")</f>
        <v/>
      </c>
      <c r="H56" s="6" t="str" cm="1">
        <f t="array" ref="H56">IFERROR(INDEX(tab_plan[Text],SMALL(IF(tab_plan[5. Wdh. am]=tab_plan[[#This Row],[Datum]],ROW(tab_plan[5. Wdh. am])-4),1)),"")</f>
        <v/>
      </c>
      <c r="I56" s="6" t="str" cm="1">
        <f t="array" ref="I56">IFERROR(INDEX(tab_plan[Text],SMALL(IF(tab_plan[6. Wdh. am]=tab_plan[[#This Row],[Datum]],ROW(tab_plan[6. Wdh. am])-4),1)),"")</f>
        <v/>
      </c>
      <c r="J56" s="6" t="str" cm="1">
        <f t="array" ref="J56">IFERROR(INDEX(tab_plan[Text],SMALL(IF(tab_plan[7. Wdh. am]=tab_plan[[#This Row],[Datum]],ROW(tab_plan[7. Wdh. am])-4),1)),"")</f>
        <v/>
      </c>
      <c r="K56" s="13">
        <f>IF(tab_plan[[#This Row],[1. Wdh. ]]&lt;&gt;"",tab_plan[[#This Row],[1. Wdh. ]],IFERROR(tab_plan[[#This Row],[Datum]]+VLOOKUP(tab_plan[[#This Row],[Wochentag]],tab_wiederholung[],2,0),""))</f>
        <v>44248</v>
      </c>
      <c r="L56" s="13">
        <f>IF(tab_plan[[#This Row],[2. Wdh. ]]&lt;&gt;"",tab_plan[[#This Row],[2. Wdh. ]],IFERROR(tab_plan[[#This Row],[Datum]]+VLOOKUP(tab_plan[[#This Row],[Wochentag]],tab_wiederholung[],3,0),""))</f>
        <v>44249</v>
      </c>
      <c r="M56" s="13">
        <f>IF(tab_plan[[#This Row],[3. Wdh. ]]&lt;&gt;"",tab_plan[[#This Row],[3. Wdh. ]],IFERROR(tab_plan[[#This Row],[Datum]]+VLOOKUP(tab_plan[[#This Row],[Wochentag]],tab_wiederholung[],4,0),""))</f>
        <v>44251</v>
      </c>
      <c r="N56" s="13">
        <f>IF(tab_plan[[#This Row],[4. Wdh. ]]&lt;&gt;"",tab_plan[[#This Row],[4. Wdh. ]],IFERROR(tab_plan[[#This Row],[Datum]]+VLOOKUP(tab_plan[[#This Row],[Wochentag]],tab_wiederholung[],5,0),""))</f>
        <v>44255</v>
      </c>
      <c r="O56" s="13">
        <f>IF(tab_plan[[#This Row],[5. Wdh. ]]&lt;&gt;"",tab_plan[[#This Row],[5. Wdh. ]],IFERROR(tab_plan[[#This Row],[Datum]]+VLOOKUP(tab_plan[[#This Row],[Wochentag]],tab_wiederholung[],6,0),""))</f>
        <v>44269</v>
      </c>
      <c r="P56" s="13">
        <f>IF(tab_plan[[#This Row],[6. Wdh. ]]&lt;&gt;"",tab_plan[[#This Row],[6. Wdh. ]],IFERROR(tab_plan[[#This Row],[Datum]]+VLOOKUP(tab_plan[[#This Row],[Wochentag]],tab_wiederholung[],7,0),""))</f>
        <v>44304</v>
      </c>
      <c r="Q56" s="13">
        <f>IF(tab_plan[[#This Row],[7. Wdh. ]]&lt;&gt;"",tab_plan[[#This Row],[7. Wdh. ]],IFERROR(tab_plan[[#This Row],[Datum]]+VLOOKUP(tab_plan[[#This Row],[Wochentag]],tab_wiederholung[],8,0),""))</f>
        <v>44612</v>
      </c>
      <c r="R56" s="13"/>
      <c r="S56" s="13"/>
      <c r="T56" s="13"/>
      <c r="U56" s="13"/>
      <c r="V56" s="13"/>
      <c r="W56" s="13"/>
      <c r="X56" s="13"/>
      <c r="Y56" s="13" t="str">
        <f>IF(tab_plan[[#This Row],[Aufgabe]]&lt;&gt;"",tab_plan[[#This Row],[Aufgabe]]&amp;" ("&amp;TEXT(tab_plan[[#This Row],[Datum]],"T.M.")&amp;")","")</f>
        <v/>
      </c>
      <c r="Z56" s="13" t="e" cm="1">
        <f t="array" ref="Z56">tab_plan[[#This Row],[Datum]]=INDEX(tab_feiertage[Datum],SMALL(IF((tab_feiertage[Datum]=tab_plan[[#This Row],[Datum]])*(tab_feiertage[Gültigkeit]="x"),ROW(tab_feiertage[Datum])-31),1))</f>
        <v>#NUM!</v>
      </c>
    </row>
    <row r="57" spans="1:26" x14ac:dyDescent="0.25">
      <c r="A57" s="10" t="str">
        <f>TEXT(tab_plan[[#This Row],[Datum]],"TTTT")</f>
        <v>Montag</v>
      </c>
      <c r="B57" s="9">
        <f t="shared" si="0"/>
        <v>44249</v>
      </c>
      <c r="C57" s="6"/>
      <c r="D57" s="6" t="str" cm="1">
        <f t="array" ref="D57">IFERROR(INDEX(tab_plan[Text],SMALL(IF(tab_plan[1. Wdh. am]=tab_plan[[#This Row],[Datum]],ROW(tab_plan[1. Wdh. am])-4),1)),"")</f>
        <v/>
      </c>
      <c r="E57" s="6" t="str" cm="1">
        <f t="array" ref="E57">IFERROR(INDEX(tab_plan[Text],SMALL(IF(tab_plan[2. Wdh. am]=tab_plan[[#This Row],[Datum]],ROW(tab_plan[2. Wdh. am])-4),1)),"")</f>
        <v/>
      </c>
      <c r="F57" s="6" t="str" cm="1">
        <f t="array" ref="F57">IFERROR(INDEX(tab_plan[Text],SMALL(IF(tab_plan[3. Wdh. am]=tab_plan[[#This Row],[Datum]],ROW(tab_plan[3. Wdh. am])-4),1)),"")</f>
        <v/>
      </c>
      <c r="G57" s="6" t="str" cm="1">
        <f t="array" ref="G57">IFERROR(INDEX(tab_plan[Text],SMALL(IF(tab_plan[4. Wdh. am]=tab_plan[[#This Row],[Datum]],ROW(tab_plan[4. Wdh. am])-4),1)),"")</f>
        <v/>
      </c>
      <c r="H57" s="6" t="str" cm="1">
        <f t="array" ref="H57">IFERROR(INDEX(tab_plan[Text],SMALL(IF(tab_plan[5. Wdh. am]=tab_plan[[#This Row],[Datum]],ROW(tab_plan[5. Wdh. am])-4),1)),"")</f>
        <v/>
      </c>
      <c r="I57" s="6" t="str" cm="1">
        <f t="array" ref="I57">IFERROR(INDEX(tab_plan[Text],SMALL(IF(tab_plan[6. Wdh. am]=tab_plan[[#This Row],[Datum]],ROW(tab_plan[6. Wdh. am])-4),1)),"")</f>
        <v/>
      </c>
      <c r="J57" s="6" t="str" cm="1">
        <f t="array" ref="J57">IFERROR(INDEX(tab_plan[Text],SMALL(IF(tab_plan[7. Wdh. am]=tab_plan[[#This Row],[Datum]],ROW(tab_plan[7. Wdh. am])-4),1)),"")</f>
        <v/>
      </c>
      <c r="K57" s="13">
        <f>IF(tab_plan[[#This Row],[1. Wdh. ]]&lt;&gt;"",tab_plan[[#This Row],[1. Wdh. ]],IFERROR(tab_plan[[#This Row],[Datum]]+VLOOKUP(tab_plan[[#This Row],[Wochentag]],tab_wiederholung[],2,0),""))</f>
        <v>44249</v>
      </c>
      <c r="L57" s="13">
        <f>IF(tab_plan[[#This Row],[2. Wdh. ]]&lt;&gt;"",tab_plan[[#This Row],[2. Wdh. ]],IFERROR(tab_plan[[#This Row],[Datum]]+VLOOKUP(tab_plan[[#This Row],[Wochentag]],tab_wiederholung[],3,0),""))</f>
        <v>44250</v>
      </c>
      <c r="M57" s="13">
        <f>IF(tab_plan[[#This Row],[3. Wdh. ]]&lt;&gt;"",tab_plan[[#This Row],[3. Wdh. ]],IFERROR(tab_plan[[#This Row],[Datum]]+VLOOKUP(tab_plan[[#This Row],[Wochentag]],tab_wiederholung[],4,0),""))</f>
        <v>44252</v>
      </c>
      <c r="N57" s="13">
        <f>IF(tab_plan[[#This Row],[4. Wdh. ]]&lt;&gt;"",tab_plan[[#This Row],[4. Wdh. ]],IFERROR(tab_plan[[#This Row],[Datum]]+VLOOKUP(tab_plan[[#This Row],[Wochentag]],tab_wiederholung[],5,0),""))</f>
        <v>44256</v>
      </c>
      <c r="O57" s="13">
        <f>IF(tab_plan[[#This Row],[5. Wdh. ]]&lt;&gt;"",tab_plan[[#This Row],[5. Wdh. ]],IFERROR(tab_plan[[#This Row],[Datum]]+VLOOKUP(tab_plan[[#This Row],[Wochentag]],tab_wiederholung[],6,0),""))</f>
        <v>44270</v>
      </c>
      <c r="P57" s="13">
        <f>IF(tab_plan[[#This Row],[6. Wdh. ]]&lt;&gt;"",tab_plan[[#This Row],[6. Wdh. ]],IFERROR(tab_plan[[#This Row],[Datum]]+VLOOKUP(tab_plan[[#This Row],[Wochentag]],tab_wiederholung[],7,0),""))</f>
        <v>44305</v>
      </c>
      <c r="Q57" s="13">
        <f>IF(tab_plan[[#This Row],[7. Wdh. ]]&lt;&gt;"",tab_plan[[#This Row],[7. Wdh. ]],IFERROR(tab_plan[[#This Row],[Datum]]+VLOOKUP(tab_plan[[#This Row],[Wochentag]],tab_wiederholung[],8,0),""))</f>
        <v>44613</v>
      </c>
      <c r="R57" s="13"/>
      <c r="S57" s="13"/>
      <c r="T57" s="13"/>
      <c r="U57" s="13"/>
      <c r="V57" s="13"/>
      <c r="W57" s="13"/>
      <c r="X57" s="13"/>
      <c r="Y57" s="13" t="str">
        <f>IF(tab_plan[[#This Row],[Aufgabe]]&lt;&gt;"",tab_plan[[#This Row],[Aufgabe]]&amp;" ("&amp;TEXT(tab_plan[[#This Row],[Datum]],"T.M.")&amp;")","")</f>
        <v/>
      </c>
      <c r="Z57" s="13" t="e" cm="1">
        <f t="array" ref="Z57">tab_plan[[#This Row],[Datum]]=INDEX(tab_feiertage[Datum],SMALL(IF((tab_feiertage[Datum]=tab_plan[[#This Row],[Datum]])*(tab_feiertage[Gültigkeit]="x"),ROW(tab_feiertage[Datum])-31),1))</f>
        <v>#NUM!</v>
      </c>
    </row>
    <row r="58" spans="1:26" x14ac:dyDescent="0.25">
      <c r="A58" s="10" t="str">
        <f>TEXT(tab_plan[[#This Row],[Datum]],"TTTT")</f>
        <v>Dienstag</v>
      </c>
      <c r="B58" s="9">
        <f t="shared" si="0"/>
        <v>44250</v>
      </c>
      <c r="C58" s="6"/>
      <c r="D58" s="6" t="str" cm="1">
        <f t="array" ref="D58">IFERROR(INDEX(tab_plan[Text],SMALL(IF(tab_plan[1. Wdh. am]=tab_plan[[#This Row],[Datum]],ROW(tab_plan[1. Wdh. am])-4),1)),"")</f>
        <v/>
      </c>
      <c r="E58" s="6" t="str" cm="1">
        <f t="array" ref="E58">IFERROR(INDEX(tab_plan[Text],SMALL(IF(tab_plan[2. Wdh. am]=tab_plan[[#This Row],[Datum]],ROW(tab_plan[2. Wdh. am])-4),1)),"")</f>
        <v/>
      </c>
      <c r="F58" s="6" t="str" cm="1">
        <f t="array" ref="F58">IFERROR(INDEX(tab_plan[Text],SMALL(IF(tab_plan[3. Wdh. am]=tab_plan[[#This Row],[Datum]],ROW(tab_plan[3. Wdh. am])-4),1)),"")</f>
        <v/>
      </c>
      <c r="G58" s="6" t="str" cm="1">
        <f t="array" ref="G58">IFERROR(INDEX(tab_plan[Text],SMALL(IF(tab_plan[4. Wdh. am]=tab_plan[[#This Row],[Datum]],ROW(tab_plan[4. Wdh. am])-4),1)),"")</f>
        <v/>
      </c>
      <c r="H58" s="6" t="str" cm="1">
        <f t="array" ref="H58">IFERROR(INDEX(tab_plan[Text],SMALL(IF(tab_plan[5. Wdh. am]=tab_plan[[#This Row],[Datum]],ROW(tab_plan[5. Wdh. am])-4),1)),"")</f>
        <v/>
      </c>
      <c r="I58" s="6" t="str" cm="1">
        <f t="array" ref="I58">IFERROR(INDEX(tab_plan[Text],SMALL(IF(tab_plan[6. Wdh. am]=tab_plan[[#This Row],[Datum]],ROW(tab_plan[6. Wdh. am])-4),1)),"")</f>
        <v/>
      </c>
      <c r="J58" s="6" t="str" cm="1">
        <f t="array" ref="J58">IFERROR(INDEX(tab_plan[Text],SMALL(IF(tab_plan[7. Wdh. am]=tab_plan[[#This Row],[Datum]],ROW(tab_plan[7. Wdh. am])-4),1)),"")</f>
        <v/>
      </c>
      <c r="K58" s="13">
        <f>IF(tab_plan[[#This Row],[1. Wdh. ]]&lt;&gt;"",tab_plan[[#This Row],[1. Wdh. ]],IFERROR(tab_plan[[#This Row],[Datum]]+VLOOKUP(tab_plan[[#This Row],[Wochentag]],tab_wiederholung[],2,0),""))</f>
        <v>44250</v>
      </c>
      <c r="L58" s="13">
        <f>IF(tab_plan[[#This Row],[2. Wdh. ]]&lt;&gt;"",tab_plan[[#This Row],[2. Wdh. ]],IFERROR(tab_plan[[#This Row],[Datum]]+VLOOKUP(tab_plan[[#This Row],[Wochentag]],tab_wiederholung[],3,0),""))</f>
        <v>44251</v>
      </c>
      <c r="M58" s="13">
        <f>IF(tab_plan[[#This Row],[3. Wdh. ]]&lt;&gt;"",tab_plan[[#This Row],[3. Wdh. ]],IFERROR(tab_plan[[#This Row],[Datum]]+VLOOKUP(tab_plan[[#This Row],[Wochentag]],tab_wiederholung[],4,0),""))</f>
        <v>44253</v>
      </c>
      <c r="N58" s="13">
        <f>IF(tab_plan[[#This Row],[4. Wdh. ]]&lt;&gt;"",tab_plan[[#This Row],[4. Wdh. ]],IFERROR(tab_plan[[#This Row],[Datum]]+VLOOKUP(tab_plan[[#This Row],[Wochentag]],tab_wiederholung[],5,0),""))</f>
        <v>44257</v>
      </c>
      <c r="O58" s="13">
        <f>IF(tab_plan[[#This Row],[5. Wdh. ]]&lt;&gt;"",tab_plan[[#This Row],[5. Wdh. ]],IFERROR(tab_plan[[#This Row],[Datum]]+VLOOKUP(tab_plan[[#This Row],[Wochentag]],tab_wiederholung[],6,0),""))</f>
        <v>44271</v>
      </c>
      <c r="P58" s="13">
        <f>IF(tab_plan[[#This Row],[6. Wdh. ]]&lt;&gt;"",tab_plan[[#This Row],[6. Wdh. ]],IFERROR(tab_plan[[#This Row],[Datum]]+VLOOKUP(tab_plan[[#This Row],[Wochentag]],tab_wiederholung[],7,0),""))</f>
        <v>44306</v>
      </c>
      <c r="Q58" s="13">
        <f>IF(tab_plan[[#This Row],[7. Wdh. ]]&lt;&gt;"",tab_plan[[#This Row],[7. Wdh. ]],IFERROR(tab_plan[[#This Row],[Datum]]+VLOOKUP(tab_plan[[#This Row],[Wochentag]],tab_wiederholung[],8,0),""))</f>
        <v>44614</v>
      </c>
      <c r="R58" s="13"/>
      <c r="S58" s="13"/>
      <c r="T58" s="13"/>
      <c r="U58" s="13"/>
      <c r="V58" s="13"/>
      <c r="W58" s="13"/>
      <c r="X58" s="13"/>
      <c r="Y58" s="13" t="str">
        <f>IF(tab_plan[[#This Row],[Aufgabe]]&lt;&gt;"",tab_plan[[#This Row],[Aufgabe]]&amp;" ("&amp;TEXT(tab_plan[[#This Row],[Datum]],"T.M.")&amp;")","")</f>
        <v/>
      </c>
      <c r="Z58" s="13" t="e" cm="1">
        <f t="array" ref="Z58">tab_plan[[#This Row],[Datum]]=INDEX(tab_feiertage[Datum],SMALL(IF((tab_feiertage[Datum]=tab_plan[[#This Row],[Datum]])*(tab_feiertage[Gültigkeit]="x"),ROW(tab_feiertage[Datum])-31),1))</f>
        <v>#NUM!</v>
      </c>
    </row>
    <row r="59" spans="1:26" x14ac:dyDescent="0.25">
      <c r="A59" s="10" t="str">
        <f>TEXT(tab_plan[[#This Row],[Datum]],"TTTT")</f>
        <v>Mittwoch</v>
      </c>
      <c r="B59" s="9">
        <f t="shared" si="0"/>
        <v>44251</v>
      </c>
      <c r="C59" s="6"/>
      <c r="D59" s="6" t="str" cm="1">
        <f t="array" ref="D59">IFERROR(INDEX(tab_plan[Text],SMALL(IF(tab_plan[1. Wdh. am]=tab_plan[[#This Row],[Datum]],ROW(tab_plan[1. Wdh. am])-4),1)),"")</f>
        <v/>
      </c>
      <c r="E59" s="6" t="str" cm="1">
        <f t="array" ref="E59">IFERROR(INDEX(tab_plan[Text],SMALL(IF(tab_plan[2. Wdh. am]=tab_plan[[#This Row],[Datum]],ROW(tab_plan[2. Wdh. am])-4),1)),"")</f>
        <v/>
      </c>
      <c r="F59" s="6" t="str" cm="1">
        <f t="array" ref="F59">IFERROR(INDEX(tab_plan[Text],SMALL(IF(tab_plan[3. Wdh. am]=tab_plan[[#This Row],[Datum]],ROW(tab_plan[3. Wdh. am])-4),1)),"")</f>
        <v/>
      </c>
      <c r="G59" s="6" t="str" cm="1">
        <f t="array" ref="G59">IFERROR(INDEX(tab_plan[Text],SMALL(IF(tab_plan[4. Wdh. am]=tab_plan[[#This Row],[Datum]],ROW(tab_plan[4. Wdh. am])-4),1)),"")</f>
        <v/>
      </c>
      <c r="H59" s="6" t="str" cm="1">
        <f t="array" ref="H59">IFERROR(INDEX(tab_plan[Text],SMALL(IF(tab_plan[5. Wdh. am]=tab_plan[[#This Row],[Datum]],ROW(tab_plan[5. Wdh. am])-4),1)),"")</f>
        <v/>
      </c>
      <c r="I59" s="6" t="str" cm="1">
        <f t="array" ref="I59">IFERROR(INDEX(tab_plan[Text],SMALL(IF(tab_plan[6. Wdh. am]=tab_plan[[#This Row],[Datum]],ROW(tab_plan[6. Wdh. am])-4),1)),"")</f>
        <v/>
      </c>
      <c r="J59" s="6" t="str" cm="1">
        <f t="array" ref="J59">IFERROR(INDEX(tab_plan[Text],SMALL(IF(tab_plan[7. Wdh. am]=tab_plan[[#This Row],[Datum]],ROW(tab_plan[7. Wdh. am])-4),1)),"")</f>
        <v/>
      </c>
      <c r="K59" s="13">
        <f>IF(tab_plan[[#This Row],[1. Wdh. ]]&lt;&gt;"",tab_plan[[#This Row],[1. Wdh. ]],IFERROR(tab_plan[[#This Row],[Datum]]+VLOOKUP(tab_plan[[#This Row],[Wochentag]],tab_wiederholung[],2,0),""))</f>
        <v>44251</v>
      </c>
      <c r="L59" s="13">
        <f>IF(tab_plan[[#This Row],[2. Wdh. ]]&lt;&gt;"",tab_plan[[#This Row],[2. Wdh. ]],IFERROR(tab_plan[[#This Row],[Datum]]+VLOOKUP(tab_plan[[#This Row],[Wochentag]],tab_wiederholung[],3,0),""))</f>
        <v>44252</v>
      </c>
      <c r="M59" s="13">
        <f>IF(tab_plan[[#This Row],[3. Wdh. ]]&lt;&gt;"",tab_plan[[#This Row],[3. Wdh. ]],IFERROR(tab_plan[[#This Row],[Datum]]+VLOOKUP(tab_plan[[#This Row],[Wochentag]],tab_wiederholung[],4,0),""))</f>
        <v>44254</v>
      </c>
      <c r="N59" s="13">
        <f>IF(tab_plan[[#This Row],[4. Wdh. ]]&lt;&gt;"",tab_plan[[#This Row],[4. Wdh. ]],IFERROR(tab_plan[[#This Row],[Datum]]+VLOOKUP(tab_plan[[#This Row],[Wochentag]],tab_wiederholung[],5,0),""))</f>
        <v>44258</v>
      </c>
      <c r="O59" s="13">
        <f>IF(tab_plan[[#This Row],[5. Wdh. ]]&lt;&gt;"",tab_plan[[#This Row],[5. Wdh. ]],IFERROR(tab_plan[[#This Row],[Datum]]+VLOOKUP(tab_plan[[#This Row],[Wochentag]],tab_wiederholung[],6,0),""))</f>
        <v>44272</v>
      </c>
      <c r="P59" s="13">
        <f>IF(tab_plan[[#This Row],[6. Wdh. ]]&lt;&gt;"",tab_plan[[#This Row],[6. Wdh. ]],IFERROR(tab_plan[[#This Row],[Datum]]+VLOOKUP(tab_plan[[#This Row],[Wochentag]],tab_wiederholung[],7,0),""))</f>
        <v>44307</v>
      </c>
      <c r="Q59" s="13">
        <f>IF(tab_plan[[#This Row],[7. Wdh. ]]&lt;&gt;"",tab_plan[[#This Row],[7. Wdh. ]],IFERROR(tab_plan[[#This Row],[Datum]]+VLOOKUP(tab_plan[[#This Row],[Wochentag]],tab_wiederholung[],8,0),""))</f>
        <v>44615</v>
      </c>
      <c r="R59" s="13"/>
      <c r="S59" s="13"/>
      <c r="T59" s="13"/>
      <c r="U59" s="13"/>
      <c r="V59" s="13"/>
      <c r="W59" s="13"/>
      <c r="X59" s="13"/>
      <c r="Y59" s="13" t="str">
        <f>IF(tab_plan[[#This Row],[Aufgabe]]&lt;&gt;"",tab_plan[[#This Row],[Aufgabe]]&amp;" ("&amp;TEXT(tab_plan[[#This Row],[Datum]],"T.M.")&amp;")","")</f>
        <v/>
      </c>
      <c r="Z59" s="13" t="e" cm="1">
        <f t="array" ref="Z59">tab_plan[[#This Row],[Datum]]=INDEX(tab_feiertage[Datum],SMALL(IF((tab_feiertage[Datum]=tab_plan[[#This Row],[Datum]])*(tab_feiertage[Gültigkeit]="x"),ROW(tab_feiertage[Datum])-31),1))</f>
        <v>#NUM!</v>
      </c>
    </row>
    <row r="60" spans="1:26" x14ac:dyDescent="0.25">
      <c r="A60" s="10" t="str">
        <f>TEXT(tab_plan[[#This Row],[Datum]],"TTTT")</f>
        <v>Donnerstag</v>
      </c>
      <c r="B60" s="9">
        <f t="shared" si="0"/>
        <v>44252</v>
      </c>
      <c r="C60" s="6"/>
      <c r="D60" s="6" t="str" cm="1">
        <f t="array" ref="D60">IFERROR(INDEX(tab_plan[Text],SMALL(IF(tab_plan[1. Wdh. am]=tab_plan[[#This Row],[Datum]],ROW(tab_plan[1. Wdh. am])-4),1)),"")</f>
        <v/>
      </c>
      <c r="E60" s="6" t="str" cm="1">
        <f t="array" ref="E60">IFERROR(INDEX(tab_plan[Text],SMALL(IF(tab_plan[2. Wdh. am]=tab_plan[[#This Row],[Datum]],ROW(tab_plan[2. Wdh. am])-4),1)),"")</f>
        <v/>
      </c>
      <c r="F60" s="6" t="str" cm="1">
        <f t="array" ref="F60">IFERROR(INDEX(tab_plan[Text],SMALL(IF(tab_plan[3. Wdh. am]=tab_plan[[#This Row],[Datum]],ROW(tab_plan[3. Wdh. am])-4),1)),"")</f>
        <v/>
      </c>
      <c r="G60" s="6" t="str" cm="1">
        <f t="array" ref="G60">IFERROR(INDEX(tab_plan[Text],SMALL(IF(tab_plan[4. Wdh. am]=tab_plan[[#This Row],[Datum]],ROW(tab_plan[4. Wdh. am])-4),1)),"")</f>
        <v/>
      </c>
      <c r="H60" s="6" t="str" cm="1">
        <f t="array" ref="H60">IFERROR(INDEX(tab_plan[Text],SMALL(IF(tab_plan[5. Wdh. am]=tab_plan[[#This Row],[Datum]],ROW(tab_plan[5. Wdh. am])-4),1)),"")</f>
        <v/>
      </c>
      <c r="I60" s="6" t="str" cm="1">
        <f t="array" ref="I60">IFERROR(INDEX(tab_plan[Text],SMALL(IF(tab_plan[6. Wdh. am]=tab_plan[[#This Row],[Datum]],ROW(tab_plan[6. Wdh. am])-4),1)),"")</f>
        <v/>
      </c>
      <c r="J60" s="6" t="str" cm="1">
        <f t="array" ref="J60">IFERROR(INDEX(tab_plan[Text],SMALL(IF(tab_plan[7. Wdh. am]=tab_plan[[#This Row],[Datum]],ROW(tab_plan[7. Wdh. am])-4),1)),"")</f>
        <v/>
      </c>
      <c r="K60" s="13">
        <f>IF(tab_plan[[#This Row],[1. Wdh. ]]&lt;&gt;"",tab_plan[[#This Row],[1. Wdh. ]],IFERROR(tab_plan[[#This Row],[Datum]]+VLOOKUP(tab_plan[[#This Row],[Wochentag]],tab_wiederholung[],2,0),""))</f>
        <v>44252</v>
      </c>
      <c r="L60" s="13">
        <f>IF(tab_plan[[#This Row],[2. Wdh. ]]&lt;&gt;"",tab_plan[[#This Row],[2. Wdh. ]],IFERROR(tab_plan[[#This Row],[Datum]]+VLOOKUP(tab_plan[[#This Row],[Wochentag]],tab_wiederholung[],3,0),""))</f>
        <v>44253</v>
      </c>
      <c r="M60" s="13">
        <f>IF(tab_plan[[#This Row],[3. Wdh. ]]&lt;&gt;"",tab_plan[[#This Row],[3. Wdh. ]],IFERROR(tab_plan[[#This Row],[Datum]]+VLOOKUP(tab_plan[[#This Row],[Wochentag]],tab_wiederholung[],4,0),""))</f>
        <v>44255</v>
      </c>
      <c r="N60" s="13">
        <f>IF(tab_plan[[#This Row],[4. Wdh. ]]&lt;&gt;"",tab_plan[[#This Row],[4. Wdh. ]],IFERROR(tab_plan[[#This Row],[Datum]]+VLOOKUP(tab_plan[[#This Row],[Wochentag]],tab_wiederholung[],5,0),""))</f>
        <v>44259</v>
      </c>
      <c r="O60" s="13">
        <f>IF(tab_plan[[#This Row],[5. Wdh. ]]&lt;&gt;"",tab_plan[[#This Row],[5. Wdh. ]],IFERROR(tab_plan[[#This Row],[Datum]]+VLOOKUP(tab_plan[[#This Row],[Wochentag]],tab_wiederholung[],6,0),""))</f>
        <v>44273</v>
      </c>
      <c r="P60" s="13">
        <f>IF(tab_plan[[#This Row],[6. Wdh. ]]&lt;&gt;"",tab_plan[[#This Row],[6. Wdh. ]],IFERROR(tab_plan[[#This Row],[Datum]]+VLOOKUP(tab_plan[[#This Row],[Wochentag]],tab_wiederholung[],7,0),""))</f>
        <v>44308</v>
      </c>
      <c r="Q60" s="13">
        <f>IF(tab_plan[[#This Row],[7. Wdh. ]]&lt;&gt;"",tab_plan[[#This Row],[7. Wdh. ]],IFERROR(tab_plan[[#This Row],[Datum]]+VLOOKUP(tab_plan[[#This Row],[Wochentag]],tab_wiederholung[],8,0),""))</f>
        <v>44616</v>
      </c>
      <c r="R60" s="13"/>
      <c r="S60" s="13"/>
      <c r="T60" s="13"/>
      <c r="U60" s="13"/>
      <c r="V60" s="13"/>
      <c r="W60" s="13"/>
      <c r="X60" s="13"/>
      <c r="Y60" s="13" t="str">
        <f>IF(tab_plan[[#This Row],[Aufgabe]]&lt;&gt;"",tab_plan[[#This Row],[Aufgabe]]&amp;" ("&amp;TEXT(tab_plan[[#This Row],[Datum]],"T.M.")&amp;")","")</f>
        <v/>
      </c>
      <c r="Z60" s="13" t="e" cm="1">
        <f t="array" ref="Z60">tab_plan[[#This Row],[Datum]]=INDEX(tab_feiertage[Datum],SMALL(IF((tab_feiertage[Datum]=tab_plan[[#This Row],[Datum]])*(tab_feiertage[Gültigkeit]="x"),ROW(tab_feiertage[Datum])-31),1))</f>
        <v>#NUM!</v>
      </c>
    </row>
    <row r="61" spans="1:26" x14ac:dyDescent="0.25">
      <c r="A61" s="10" t="str">
        <f>TEXT(tab_plan[[#This Row],[Datum]],"TTTT")</f>
        <v>Freitag</v>
      </c>
      <c r="B61" s="9">
        <f t="shared" si="0"/>
        <v>44253</v>
      </c>
      <c r="C61" s="6"/>
      <c r="D61" s="6" t="str" cm="1">
        <f t="array" ref="D61">IFERROR(INDEX(tab_plan[Text],SMALL(IF(tab_plan[1. Wdh. am]=tab_plan[[#This Row],[Datum]],ROW(tab_plan[1. Wdh. am])-4),1)),"")</f>
        <v/>
      </c>
      <c r="E61" s="6" t="str" cm="1">
        <f t="array" ref="E61">IFERROR(INDEX(tab_plan[Text],SMALL(IF(tab_plan[2. Wdh. am]=tab_plan[[#This Row],[Datum]],ROW(tab_plan[2. Wdh. am])-4),1)),"")</f>
        <v/>
      </c>
      <c r="F61" s="6" t="str" cm="1">
        <f t="array" ref="F61">IFERROR(INDEX(tab_plan[Text],SMALL(IF(tab_plan[3. Wdh. am]=tab_plan[[#This Row],[Datum]],ROW(tab_plan[3. Wdh. am])-4),1)),"")</f>
        <v/>
      </c>
      <c r="G61" s="6" t="str" cm="1">
        <f t="array" ref="G61">IFERROR(INDEX(tab_plan[Text],SMALL(IF(tab_plan[4. Wdh. am]=tab_plan[[#This Row],[Datum]],ROW(tab_plan[4. Wdh. am])-4),1)),"")</f>
        <v/>
      </c>
      <c r="H61" s="6" t="str" cm="1">
        <f t="array" ref="H61">IFERROR(INDEX(tab_plan[Text],SMALL(IF(tab_plan[5. Wdh. am]=tab_plan[[#This Row],[Datum]],ROW(tab_plan[5. Wdh. am])-4),1)),"")</f>
        <v/>
      </c>
      <c r="I61" s="6" t="str" cm="1">
        <f t="array" ref="I61">IFERROR(INDEX(tab_plan[Text],SMALL(IF(tab_plan[6. Wdh. am]=tab_plan[[#This Row],[Datum]],ROW(tab_plan[6. Wdh. am])-4),1)),"")</f>
        <v>Test (1.1.)</v>
      </c>
      <c r="J61" s="6" t="str" cm="1">
        <f t="array" ref="J61">IFERROR(INDEX(tab_plan[Text],SMALL(IF(tab_plan[7. Wdh. am]=tab_plan[[#This Row],[Datum]],ROW(tab_plan[7. Wdh. am])-4),1)),"")</f>
        <v/>
      </c>
      <c r="K61" s="13">
        <f>IF(tab_plan[[#This Row],[1. Wdh. ]]&lt;&gt;"",tab_plan[[#This Row],[1. Wdh. ]],IFERROR(tab_plan[[#This Row],[Datum]]+VLOOKUP(tab_plan[[#This Row],[Wochentag]],tab_wiederholung[],2,0),""))</f>
        <v>44253</v>
      </c>
      <c r="L61" s="13">
        <f>IF(tab_plan[[#This Row],[2. Wdh. ]]&lt;&gt;"",tab_plan[[#This Row],[2. Wdh. ]],IFERROR(tab_plan[[#This Row],[Datum]]+VLOOKUP(tab_plan[[#This Row],[Wochentag]],tab_wiederholung[],3,0),""))</f>
        <v>44254</v>
      </c>
      <c r="M61" s="13">
        <f>IF(tab_plan[[#This Row],[3. Wdh. ]]&lt;&gt;"",tab_plan[[#This Row],[3. Wdh. ]],IFERROR(tab_plan[[#This Row],[Datum]]+VLOOKUP(tab_plan[[#This Row],[Wochentag]],tab_wiederholung[],4,0),""))</f>
        <v>44256</v>
      </c>
      <c r="N61" s="13">
        <f>IF(tab_plan[[#This Row],[4. Wdh. ]]&lt;&gt;"",tab_plan[[#This Row],[4. Wdh. ]],IFERROR(tab_plan[[#This Row],[Datum]]+VLOOKUP(tab_plan[[#This Row],[Wochentag]],tab_wiederholung[],5,0),""))</f>
        <v>44260</v>
      </c>
      <c r="O61" s="13">
        <f>IF(tab_plan[[#This Row],[5. Wdh. ]]&lt;&gt;"",tab_plan[[#This Row],[5. Wdh. ]],IFERROR(tab_plan[[#This Row],[Datum]]+VLOOKUP(tab_plan[[#This Row],[Wochentag]],tab_wiederholung[],6,0),""))</f>
        <v>44274</v>
      </c>
      <c r="P61" s="13">
        <f>IF(tab_plan[[#This Row],[6. Wdh. ]]&lt;&gt;"",tab_plan[[#This Row],[6. Wdh. ]],IFERROR(tab_plan[[#This Row],[Datum]]+VLOOKUP(tab_plan[[#This Row],[Wochentag]],tab_wiederholung[],7,0),""))</f>
        <v>44309</v>
      </c>
      <c r="Q61" s="13">
        <f>IF(tab_plan[[#This Row],[7. Wdh. ]]&lt;&gt;"",tab_plan[[#This Row],[7. Wdh. ]],IFERROR(tab_plan[[#This Row],[Datum]]+VLOOKUP(tab_plan[[#This Row],[Wochentag]],tab_wiederholung[],8,0),""))</f>
        <v>44617</v>
      </c>
      <c r="R61" s="13"/>
      <c r="S61" s="13"/>
      <c r="T61" s="13"/>
      <c r="U61" s="13"/>
      <c r="V61" s="13"/>
      <c r="W61" s="13"/>
      <c r="X61" s="13"/>
      <c r="Y61" s="13" t="str">
        <f>IF(tab_plan[[#This Row],[Aufgabe]]&lt;&gt;"",tab_plan[[#This Row],[Aufgabe]]&amp;" ("&amp;TEXT(tab_plan[[#This Row],[Datum]],"T.M.")&amp;")","")</f>
        <v/>
      </c>
      <c r="Z61" s="13" t="e" cm="1">
        <f t="array" ref="Z61">tab_plan[[#This Row],[Datum]]=INDEX(tab_feiertage[Datum],SMALL(IF((tab_feiertage[Datum]=tab_plan[[#This Row],[Datum]])*(tab_feiertage[Gültigkeit]="x"),ROW(tab_feiertage[Datum])-31),1))</f>
        <v>#NUM!</v>
      </c>
    </row>
    <row r="62" spans="1:26" x14ac:dyDescent="0.25">
      <c r="A62" s="10" t="str">
        <f>TEXT(tab_plan[[#This Row],[Datum]],"TTTT")</f>
        <v>Samstag</v>
      </c>
      <c r="B62" s="9">
        <f t="shared" si="0"/>
        <v>44254</v>
      </c>
      <c r="C62" s="6"/>
      <c r="D62" s="6" t="str" cm="1">
        <f t="array" ref="D62">IFERROR(INDEX(tab_plan[Text],SMALL(IF(tab_plan[1. Wdh. am]=tab_plan[[#This Row],[Datum]],ROW(tab_plan[1. Wdh. am])-4),1)),"")</f>
        <v/>
      </c>
      <c r="E62" s="6" t="str" cm="1">
        <f t="array" ref="E62">IFERROR(INDEX(tab_plan[Text],SMALL(IF(tab_plan[2. Wdh. am]=tab_plan[[#This Row],[Datum]],ROW(tab_plan[2. Wdh. am])-4),1)),"")</f>
        <v/>
      </c>
      <c r="F62" s="6" t="str" cm="1">
        <f t="array" ref="F62">IFERROR(INDEX(tab_plan[Text],SMALL(IF(tab_plan[3. Wdh. am]=tab_plan[[#This Row],[Datum]],ROW(tab_plan[3. Wdh. am])-4),1)),"")</f>
        <v/>
      </c>
      <c r="G62" s="6" t="str" cm="1">
        <f t="array" ref="G62">IFERROR(INDEX(tab_plan[Text],SMALL(IF(tab_plan[4. Wdh. am]=tab_plan[[#This Row],[Datum]],ROW(tab_plan[4. Wdh. am])-4),1)),"")</f>
        <v/>
      </c>
      <c r="H62" s="6" t="str" cm="1">
        <f t="array" ref="H62">IFERROR(INDEX(tab_plan[Text],SMALL(IF(tab_plan[5. Wdh. am]=tab_plan[[#This Row],[Datum]],ROW(tab_plan[5. Wdh. am])-4),1)),"")</f>
        <v/>
      </c>
      <c r="I62" s="6" t="str" cm="1">
        <f t="array" ref="I62">IFERROR(INDEX(tab_plan[Text],SMALL(IF(tab_plan[6. Wdh. am]=tab_plan[[#This Row],[Datum]],ROW(tab_plan[6. Wdh. am])-4),1)),"")</f>
        <v/>
      </c>
      <c r="J62" s="6" t="str" cm="1">
        <f t="array" ref="J62">IFERROR(INDEX(tab_plan[Text],SMALL(IF(tab_plan[7. Wdh. am]=tab_plan[[#This Row],[Datum]],ROW(tab_plan[7. Wdh. am])-4),1)),"")</f>
        <v/>
      </c>
      <c r="K62" s="13">
        <f>IF(tab_plan[[#This Row],[1. Wdh. ]]&lt;&gt;"",tab_plan[[#This Row],[1. Wdh. ]],IFERROR(tab_plan[[#This Row],[Datum]]+VLOOKUP(tab_plan[[#This Row],[Wochentag]],tab_wiederholung[],2,0),""))</f>
        <v>44254</v>
      </c>
      <c r="L62" s="13">
        <f>IF(tab_plan[[#This Row],[2. Wdh. ]]&lt;&gt;"",tab_plan[[#This Row],[2. Wdh. ]],IFERROR(tab_plan[[#This Row],[Datum]]+VLOOKUP(tab_plan[[#This Row],[Wochentag]],tab_wiederholung[],3,0),""))</f>
        <v>44255</v>
      </c>
      <c r="M62" s="13">
        <f>IF(tab_plan[[#This Row],[3. Wdh. ]]&lt;&gt;"",tab_plan[[#This Row],[3. Wdh. ]],IFERROR(tab_plan[[#This Row],[Datum]]+VLOOKUP(tab_plan[[#This Row],[Wochentag]],tab_wiederholung[],4,0),""))</f>
        <v>44257</v>
      </c>
      <c r="N62" s="13">
        <f>IF(tab_plan[[#This Row],[4. Wdh. ]]&lt;&gt;"",tab_plan[[#This Row],[4. Wdh. ]],IFERROR(tab_plan[[#This Row],[Datum]]+VLOOKUP(tab_plan[[#This Row],[Wochentag]],tab_wiederholung[],5,0),""))</f>
        <v>44261</v>
      </c>
      <c r="O62" s="13">
        <f>IF(tab_plan[[#This Row],[5. Wdh. ]]&lt;&gt;"",tab_plan[[#This Row],[5. Wdh. ]],IFERROR(tab_plan[[#This Row],[Datum]]+VLOOKUP(tab_plan[[#This Row],[Wochentag]],tab_wiederholung[],6,0),""))</f>
        <v>44275</v>
      </c>
      <c r="P62" s="13">
        <f>IF(tab_plan[[#This Row],[6. Wdh. ]]&lt;&gt;"",tab_plan[[#This Row],[6. Wdh. ]],IFERROR(tab_plan[[#This Row],[Datum]]+VLOOKUP(tab_plan[[#This Row],[Wochentag]],tab_wiederholung[],7,0),""))</f>
        <v>44310</v>
      </c>
      <c r="Q62" s="13">
        <f>IF(tab_plan[[#This Row],[7. Wdh. ]]&lt;&gt;"",tab_plan[[#This Row],[7. Wdh. ]],IFERROR(tab_plan[[#This Row],[Datum]]+VLOOKUP(tab_plan[[#This Row],[Wochentag]],tab_wiederholung[],8,0),""))</f>
        <v>44618</v>
      </c>
      <c r="R62" s="13"/>
      <c r="S62" s="13"/>
      <c r="T62" s="13"/>
      <c r="U62" s="13"/>
      <c r="V62" s="13"/>
      <c r="W62" s="13"/>
      <c r="X62" s="13"/>
      <c r="Y62" s="13" t="str">
        <f>IF(tab_plan[[#This Row],[Aufgabe]]&lt;&gt;"",tab_plan[[#This Row],[Aufgabe]]&amp;" ("&amp;TEXT(tab_plan[[#This Row],[Datum]],"T.M.")&amp;")","")</f>
        <v/>
      </c>
      <c r="Z62" s="13" t="e" cm="1">
        <f t="array" ref="Z62">tab_plan[[#This Row],[Datum]]=INDEX(tab_feiertage[Datum],SMALL(IF((tab_feiertage[Datum]=tab_plan[[#This Row],[Datum]])*(tab_feiertage[Gültigkeit]="x"),ROW(tab_feiertage[Datum])-31),1))</f>
        <v>#NUM!</v>
      </c>
    </row>
    <row r="63" spans="1:26" x14ac:dyDescent="0.25">
      <c r="A63" s="10" t="str">
        <f>TEXT(tab_plan[[#This Row],[Datum]],"TTTT")</f>
        <v>Sonntag</v>
      </c>
      <c r="B63" s="9">
        <f t="shared" si="0"/>
        <v>44255</v>
      </c>
      <c r="C63" s="6"/>
      <c r="D63" s="6" t="str" cm="1">
        <f t="array" ref="D63">IFERROR(INDEX(tab_plan[Text],SMALL(IF(tab_plan[1. Wdh. am]=tab_plan[[#This Row],[Datum]],ROW(tab_plan[1. Wdh. am])-4),1)),"")</f>
        <v/>
      </c>
      <c r="E63" s="6" t="str" cm="1">
        <f t="array" ref="E63">IFERROR(INDEX(tab_plan[Text],SMALL(IF(tab_plan[2. Wdh. am]=tab_plan[[#This Row],[Datum]],ROW(tab_plan[2. Wdh. am])-4),1)),"")</f>
        <v/>
      </c>
      <c r="F63" s="6" t="str" cm="1">
        <f t="array" ref="F63">IFERROR(INDEX(tab_plan[Text],SMALL(IF(tab_plan[3. Wdh. am]=tab_plan[[#This Row],[Datum]],ROW(tab_plan[3. Wdh. am])-4),1)),"")</f>
        <v/>
      </c>
      <c r="G63" s="6" t="str" cm="1">
        <f t="array" ref="G63">IFERROR(INDEX(tab_plan[Text],SMALL(IF(tab_plan[4. Wdh. am]=tab_plan[[#This Row],[Datum]],ROW(tab_plan[4. Wdh. am])-4),1)),"")</f>
        <v/>
      </c>
      <c r="H63" s="6" t="str" cm="1">
        <f t="array" ref="H63">IFERROR(INDEX(tab_plan[Text],SMALL(IF(tab_plan[5. Wdh. am]=tab_plan[[#This Row],[Datum]],ROW(tab_plan[5. Wdh. am])-4),1)),"")</f>
        <v/>
      </c>
      <c r="I63" s="6" t="str" cm="1">
        <f t="array" ref="I63">IFERROR(INDEX(tab_plan[Text],SMALL(IF(tab_plan[6. Wdh. am]=tab_plan[[#This Row],[Datum]],ROW(tab_plan[6. Wdh. am])-4),1)),"")</f>
        <v/>
      </c>
      <c r="J63" s="6" t="str" cm="1">
        <f t="array" ref="J63">IFERROR(INDEX(tab_plan[Text],SMALL(IF(tab_plan[7. Wdh. am]=tab_plan[[#This Row],[Datum]],ROW(tab_plan[7. Wdh. am])-4),1)),"")</f>
        <v/>
      </c>
      <c r="K63" s="13">
        <f>IF(tab_plan[[#This Row],[1. Wdh. ]]&lt;&gt;"",tab_plan[[#This Row],[1. Wdh. ]],IFERROR(tab_plan[[#This Row],[Datum]]+VLOOKUP(tab_plan[[#This Row],[Wochentag]],tab_wiederholung[],2,0),""))</f>
        <v>44255</v>
      </c>
      <c r="L63" s="13">
        <f>IF(tab_plan[[#This Row],[2. Wdh. ]]&lt;&gt;"",tab_plan[[#This Row],[2. Wdh. ]],IFERROR(tab_plan[[#This Row],[Datum]]+VLOOKUP(tab_plan[[#This Row],[Wochentag]],tab_wiederholung[],3,0),""))</f>
        <v>44256</v>
      </c>
      <c r="M63" s="13">
        <f>IF(tab_plan[[#This Row],[3. Wdh. ]]&lt;&gt;"",tab_plan[[#This Row],[3. Wdh. ]],IFERROR(tab_plan[[#This Row],[Datum]]+VLOOKUP(tab_plan[[#This Row],[Wochentag]],tab_wiederholung[],4,0),""))</f>
        <v>44258</v>
      </c>
      <c r="N63" s="13">
        <f>IF(tab_plan[[#This Row],[4. Wdh. ]]&lt;&gt;"",tab_plan[[#This Row],[4. Wdh. ]],IFERROR(tab_plan[[#This Row],[Datum]]+VLOOKUP(tab_plan[[#This Row],[Wochentag]],tab_wiederholung[],5,0),""))</f>
        <v>44262</v>
      </c>
      <c r="O63" s="13">
        <f>IF(tab_plan[[#This Row],[5. Wdh. ]]&lt;&gt;"",tab_plan[[#This Row],[5. Wdh. ]],IFERROR(tab_plan[[#This Row],[Datum]]+VLOOKUP(tab_plan[[#This Row],[Wochentag]],tab_wiederholung[],6,0),""))</f>
        <v>44276</v>
      </c>
      <c r="P63" s="13">
        <f>IF(tab_plan[[#This Row],[6. Wdh. ]]&lt;&gt;"",tab_plan[[#This Row],[6. Wdh. ]],IFERROR(tab_plan[[#This Row],[Datum]]+VLOOKUP(tab_plan[[#This Row],[Wochentag]],tab_wiederholung[],7,0),""))</f>
        <v>44311</v>
      </c>
      <c r="Q63" s="13">
        <f>IF(tab_plan[[#This Row],[7. Wdh. ]]&lt;&gt;"",tab_plan[[#This Row],[7. Wdh. ]],IFERROR(tab_plan[[#This Row],[Datum]]+VLOOKUP(tab_plan[[#This Row],[Wochentag]],tab_wiederholung[],8,0),""))</f>
        <v>44619</v>
      </c>
      <c r="R63" s="13"/>
      <c r="S63" s="13"/>
      <c r="T63" s="13"/>
      <c r="U63" s="13"/>
      <c r="V63" s="13"/>
      <c r="W63" s="13"/>
      <c r="X63" s="13"/>
      <c r="Y63" s="13" t="str">
        <f>IF(tab_plan[[#This Row],[Aufgabe]]&lt;&gt;"",tab_plan[[#This Row],[Aufgabe]]&amp;" ("&amp;TEXT(tab_plan[[#This Row],[Datum]],"T.M.")&amp;")","")</f>
        <v/>
      </c>
      <c r="Z63" s="13" t="e" cm="1">
        <f t="array" ref="Z63">tab_plan[[#This Row],[Datum]]=INDEX(tab_feiertage[Datum],SMALL(IF((tab_feiertage[Datum]=tab_plan[[#This Row],[Datum]])*(tab_feiertage[Gültigkeit]="x"),ROW(tab_feiertage[Datum])-31),1))</f>
        <v>#NUM!</v>
      </c>
    </row>
    <row r="64" spans="1:26" x14ac:dyDescent="0.25">
      <c r="A64" s="10" t="str">
        <f>TEXT(tab_plan[[#This Row],[Datum]],"TTTT")</f>
        <v>Montag</v>
      </c>
      <c r="B64" s="9">
        <f t="shared" si="0"/>
        <v>44256</v>
      </c>
      <c r="C64" s="6"/>
      <c r="D64" s="6" t="str" cm="1">
        <f t="array" ref="D64">IFERROR(INDEX(tab_plan[Text],SMALL(IF(tab_plan[1. Wdh. am]=tab_plan[[#This Row],[Datum]],ROW(tab_plan[1. Wdh. am])-4),1)),"")</f>
        <v/>
      </c>
      <c r="E64" s="6" t="str" cm="1">
        <f t="array" ref="E64">IFERROR(INDEX(tab_plan[Text],SMALL(IF(tab_plan[2. Wdh. am]=tab_plan[[#This Row],[Datum]],ROW(tab_plan[2. Wdh. am])-4),1)),"")</f>
        <v/>
      </c>
      <c r="F64" s="6" t="str" cm="1">
        <f t="array" ref="F64">IFERROR(INDEX(tab_plan[Text],SMALL(IF(tab_plan[3. Wdh. am]=tab_plan[[#This Row],[Datum]],ROW(tab_plan[3. Wdh. am])-4),1)),"")</f>
        <v/>
      </c>
      <c r="G64" s="6" t="str" cm="1">
        <f t="array" ref="G64">IFERROR(INDEX(tab_plan[Text],SMALL(IF(tab_plan[4. Wdh. am]=tab_plan[[#This Row],[Datum]],ROW(tab_plan[4. Wdh. am])-4),1)),"")</f>
        <v/>
      </c>
      <c r="H64" s="6" t="str" cm="1">
        <f t="array" ref="H64">IFERROR(INDEX(tab_plan[Text],SMALL(IF(tab_plan[5. Wdh. am]=tab_plan[[#This Row],[Datum]],ROW(tab_plan[5. Wdh. am])-4),1)),"")</f>
        <v/>
      </c>
      <c r="I64" s="6" t="str" cm="1">
        <f t="array" ref="I64">IFERROR(INDEX(tab_plan[Text],SMALL(IF(tab_plan[6. Wdh. am]=tab_plan[[#This Row],[Datum]],ROW(tab_plan[6. Wdh. am])-4),1)),"")</f>
        <v/>
      </c>
      <c r="J64" s="6" t="str" cm="1">
        <f t="array" ref="J64">IFERROR(INDEX(tab_plan[Text],SMALL(IF(tab_plan[7. Wdh. am]=tab_plan[[#This Row],[Datum]],ROW(tab_plan[7. Wdh. am])-4),1)),"")</f>
        <v/>
      </c>
      <c r="K64" s="13">
        <f>IF(tab_plan[[#This Row],[1. Wdh. ]]&lt;&gt;"",tab_plan[[#This Row],[1. Wdh. ]],IFERROR(tab_plan[[#This Row],[Datum]]+VLOOKUP(tab_plan[[#This Row],[Wochentag]],tab_wiederholung[],2,0),""))</f>
        <v>44256</v>
      </c>
      <c r="L64" s="13">
        <f>IF(tab_plan[[#This Row],[2. Wdh. ]]&lt;&gt;"",tab_plan[[#This Row],[2. Wdh. ]],IFERROR(tab_plan[[#This Row],[Datum]]+VLOOKUP(tab_plan[[#This Row],[Wochentag]],tab_wiederholung[],3,0),""))</f>
        <v>44257</v>
      </c>
      <c r="M64" s="13">
        <f>IF(tab_plan[[#This Row],[3. Wdh. ]]&lt;&gt;"",tab_plan[[#This Row],[3. Wdh. ]],IFERROR(tab_plan[[#This Row],[Datum]]+VLOOKUP(tab_plan[[#This Row],[Wochentag]],tab_wiederholung[],4,0),""))</f>
        <v>44259</v>
      </c>
      <c r="N64" s="13">
        <f>IF(tab_plan[[#This Row],[4. Wdh. ]]&lt;&gt;"",tab_plan[[#This Row],[4. Wdh. ]],IFERROR(tab_plan[[#This Row],[Datum]]+VLOOKUP(tab_plan[[#This Row],[Wochentag]],tab_wiederholung[],5,0),""))</f>
        <v>44263</v>
      </c>
      <c r="O64" s="13">
        <f>IF(tab_plan[[#This Row],[5. Wdh. ]]&lt;&gt;"",tab_plan[[#This Row],[5. Wdh. ]],IFERROR(tab_plan[[#This Row],[Datum]]+VLOOKUP(tab_plan[[#This Row],[Wochentag]],tab_wiederholung[],6,0),""))</f>
        <v>44277</v>
      </c>
      <c r="P64" s="13">
        <f>IF(tab_plan[[#This Row],[6. Wdh. ]]&lt;&gt;"",tab_plan[[#This Row],[6. Wdh. ]],IFERROR(tab_plan[[#This Row],[Datum]]+VLOOKUP(tab_plan[[#This Row],[Wochentag]],tab_wiederholung[],7,0),""))</f>
        <v>44312</v>
      </c>
      <c r="Q64" s="13">
        <f>IF(tab_plan[[#This Row],[7. Wdh. ]]&lt;&gt;"",tab_plan[[#This Row],[7. Wdh. ]],IFERROR(tab_plan[[#This Row],[Datum]]+VLOOKUP(tab_plan[[#This Row],[Wochentag]],tab_wiederholung[],8,0),""))</f>
        <v>44620</v>
      </c>
      <c r="R64" s="13"/>
      <c r="S64" s="13"/>
      <c r="T64" s="13"/>
      <c r="U64" s="13"/>
      <c r="V64" s="13"/>
      <c r="W64" s="13"/>
      <c r="X64" s="13"/>
      <c r="Y64" s="13" t="str">
        <f>IF(tab_plan[[#This Row],[Aufgabe]]&lt;&gt;"",tab_plan[[#This Row],[Aufgabe]]&amp;" ("&amp;TEXT(tab_plan[[#This Row],[Datum]],"T.M.")&amp;")","")</f>
        <v/>
      </c>
      <c r="Z64" s="13" t="e" cm="1">
        <f t="array" ref="Z64">tab_plan[[#This Row],[Datum]]=INDEX(tab_feiertage[Datum],SMALL(IF((tab_feiertage[Datum]=tab_plan[[#This Row],[Datum]])*(tab_feiertage[Gültigkeit]="x"),ROW(tab_feiertage[Datum])-31),1))</f>
        <v>#NUM!</v>
      </c>
    </row>
    <row r="65" spans="1:26" x14ac:dyDescent="0.25">
      <c r="A65" s="10" t="str">
        <f>TEXT(tab_plan[[#This Row],[Datum]],"TTTT")</f>
        <v>Dienstag</v>
      </c>
      <c r="B65" s="9">
        <f t="shared" si="0"/>
        <v>44257</v>
      </c>
      <c r="C65" s="6"/>
      <c r="D65" s="6" t="str" cm="1">
        <f t="array" ref="D65">IFERROR(INDEX(tab_plan[Text],SMALL(IF(tab_plan[1. Wdh. am]=tab_plan[[#This Row],[Datum]],ROW(tab_plan[1. Wdh. am])-4),1)),"")</f>
        <v/>
      </c>
      <c r="E65" s="6" t="str" cm="1">
        <f t="array" ref="E65">IFERROR(INDEX(tab_plan[Text],SMALL(IF(tab_plan[2. Wdh. am]=tab_plan[[#This Row],[Datum]],ROW(tab_plan[2. Wdh. am])-4),1)),"")</f>
        <v/>
      </c>
      <c r="F65" s="6" t="str" cm="1">
        <f t="array" ref="F65">IFERROR(INDEX(tab_plan[Text],SMALL(IF(tab_plan[3. Wdh. am]=tab_plan[[#This Row],[Datum]],ROW(tab_plan[3. Wdh. am])-4),1)),"")</f>
        <v/>
      </c>
      <c r="G65" s="6" t="str" cm="1">
        <f t="array" ref="G65">IFERROR(INDEX(tab_plan[Text],SMALL(IF(tab_plan[4. Wdh. am]=tab_plan[[#This Row],[Datum]],ROW(tab_plan[4. Wdh. am])-4),1)),"")</f>
        <v/>
      </c>
      <c r="H65" s="6" t="str" cm="1">
        <f t="array" ref="H65">IFERROR(INDEX(tab_plan[Text],SMALL(IF(tab_plan[5. Wdh. am]=tab_plan[[#This Row],[Datum]],ROW(tab_plan[5. Wdh. am])-4),1)),"")</f>
        <v/>
      </c>
      <c r="I65" s="6" t="str" cm="1">
        <f t="array" ref="I65">IFERROR(INDEX(tab_plan[Text],SMALL(IF(tab_plan[6. Wdh. am]=tab_plan[[#This Row],[Datum]],ROW(tab_plan[6. Wdh. am])-4),1)),"")</f>
        <v/>
      </c>
      <c r="J65" s="6" t="str" cm="1">
        <f t="array" ref="J65">IFERROR(INDEX(tab_plan[Text],SMALL(IF(tab_plan[7. Wdh. am]=tab_plan[[#This Row],[Datum]],ROW(tab_plan[7. Wdh. am])-4),1)),"")</f>
        <v/>
      </c>
      <c r="K65" s="13">
        <f>IF(tab_plan[[#This Row],[1. Wdh. ]]&lt;&gt;"",tab_plan[[#This Row],[1. Wdh. ]],IFERROR(tab_plan[[#This Row],[Datum]]+VLOOKUP(tab_plan[[#This Row],[Wochentag]],tab_wiederholung[],2,0),""))</f>
        <v>44257</v>
      </c>
      <c r="L65" s="13">
        <f>IF(tab_plan[[#This Row],[2. Wdh. ]]&lt;&gt;"",tab_plan[[#This Row],[2. Wdh. ]],IFERROR(tab_plan[[#This Row],[Datum]]+VLOOKUP(tab_plan[[#This Row],[Wochentag]],tab_wiederholung[],3,0),""))</f>
        <v>44258</v>
      </c>
      <c r="M65" s="13">
        <f>IF(tab_plan[[#This Row],[3. Wdh. ]]&lt;&gt;"",tab_plan[[#This Row],[3. Wdh. ]],IFERROR(tab_plan[[#This Row],[Datum]]+VLOOKUP(tab_plan[[#This Row],[Wochentag]],tab_wiederholung[],4,0),""))</f>
        <v>44260</v>
      </c>
      <c r="N65" s="13">
        <f>IF(tab_plan[[#This Row],[4. Wdh. ]]&lt;&gt;"",tab_plan[[#This Row],[4. Wdh. ]],IFERROR(tab_plan[[#This Row],[Datum]]+VLOOKUP(tab_plan[[#This Row],[Wochentag]],tab_wiederholung[],5,0),""))</f>
        <v>44264</v>
      </c>
      <c r="O65" s="13">
        <f>IF(tab_plan[[#This Row],[5. Wdh. ]]&lt;&gt;"",tab_plan[[#This Row],[5. Wdh. ]],IFERROR(tab_plan[[#This Row],[Datum]]+VLOOKUP(tab_plan[[#This Row],[Wochentag]],tab_wiederholung[],6,0),""))</f>
        <v>44278</v>
      </c>
      <c r="P65" s="13">
        <f>IF(tab_plan[[#This Row],[6. Wdh. ]]&lt;&gt;"",tab_plan[[#This Row],[6. Wdh. ]],IFERROR(tab_plan[[#This Row],[Datum]]+VLOOKUP(tab_plan[[#This Row],[Wochentag]],tab_wiederholung[],7,0),""))</f>
        <v>44313</v>
      </c>
      <c r="Q65" s="13">
        <f>IF(tab_plan[[#This Row],[7. Wdh. ]]&lt;&gt;"",tab_plan[[#This Row],[7. Wdh. ]],IFERROR(tab_plan[[#This Row],[Datum]]+VLOOKUP(tab_plan[[#This Row],[Wochentag]],tab_wiederholung[],8,0),""))</f>
        <v>44621</v>
      </c>
      <c r="R65" s="13"/>
      <c r="S65" s="13"/>
      <c r="T65" s="13"/>
      <c r="U65" s="13"/>
      <c r="V65" s="13"/>
      <c r="W65" s="13"/>
      <c r="X65" s="13"/>
      <c r="Y65" s="13" t="str">
        <f>IF(tab_plan[[#This Row],[Aufgabe]]&lt;&gt;"",tab_plan[[#This Row],[Aufgabe]]&amp;" ("&amp;TEXT(tab_plan[[#This Row],[Datum]],"T.M.")&amp;")","")</f>
        <v/>
      </c>
      <c r="Z65" s="13" t="e" cm="1">
        <f t="array" ref="Z65">tab_plan[[#This Row],[Datum]]=INDEX(tab_feiertage[Datum],SMALL(IF((tab_feiertage[Datum]=tab_plan[[#This Row],[Datum]])*(tab_feiertage[Gültigkeit]="x"),ROW(tab_feiertage[Datum])-31),1))</f>
        <v>#NUM!</v>
      </c>
    </row>
    <row r="66" spans="1:26" x14ac:dyDescent="0.25">
      <c r="A66" s="10" t="str">
        <f>TEXT(tab_plan[[#This Row],[Datum]],"TTTT")</f>
        <v>Mittwoch</v>
      </c>
      <c r="B66" s="9">
        <f t="shared" si="0"/>
        <v>44258</v>
      </c>
      <c r="C66" s="6"/>
      <c r="D66" s="6" t="str" cm="1">
        <f t="array" ref="D66">IFERROR(INDEX(tab_plan[Text],SMALL(IF(tab_plan[1. Wdh. am]=tab_plan[[#This Row],[Datum]],ROW(tab_plan[1. Wdh. am])-4),1)),"")</f>
        <v/>
      </c>
      <c r="E66" s="6" t="str" cm="1">
        <f t="array" ref="E66">IFERROR(INDEX(tab_plan[Text],SMALL(IF(tab_plan[2. Wdh. am]=tab_plan[[#This Row],[Datum]],ROW(tab_plan[2. Wdh. am])-4),1)),"")</f>
        <v/>
      </c>
      <c r="F66" s="6" t="str" cm="1">
        <f t="array" ref="F66">IFERROR(INDEX(tab_plan[Text],SMALL(IF(tab_plan[3. Wdh. am]=tab_plan[[#This Row],[Datum]],ROW(tab_plan[3. Wdh. am])-4),1)),"")</f>
        <v/>
      </c>
      <c r="G66" s="6" t="str" cm="1">
        <f t="array" ref="G66">IFERROR(INDEX(tab_plan[Text],SMALL(IF(tab_plan[4. Wdh. am]=tab_plan[[#This Row],[Datum]],ROW(tab_plan[4. Wdh. am])-4),1)),"")</f>
        <v/>
      </c>
      <c r="H66" s="6" t="str" cm="1">
        <f t="array" ref="H66">IFERROR(INDEX(tab_plan[Text],SMALL(IF(tab_plan[5. Wdh. am]=tab_plan[[#This Row],[Datum]],ROW(tab_plan[5. Wdh. am])-4),1)),"")</f>
        <v/>
      </c>
      <c r="I66" s="6" t="str" cm="1">
        <f t="array" ref="I66">IFERROR(INDEX(tab_plan[Text],SMALL(IF(tab_plan[6. Wdh. am]=tab_plan[[#This Row],[Datum]],ROW(tab_plan[6. Wdh. am])-4),1)),"")</f>
        <v/>
      </c>
      <c r="J66" s="6" t="str" cm="1">
        <f t="array" ref="J66">IFERROR(INDEX(tab_plan[Text],SMALL(IF(tab_plan[7. Wdh. am]=tab_plan[[#This Row],[Datum]],ROW(tab_plan[7. Wdh. am])-4),1)),"")</f>
        <v/>
      </c>
      <c r="K66" s="13">
        <f>IF(tab_plan[[#This Row],[1. Wdh. ]]&lt;&gt;"",tab_plan[[#This Row],[1. Wdh. ]],IFERROR(tab_plan[[#This Row],[Datum]]+VLOOKUP(tab_plan[[#This Row],[Wochentag]],tab_wiederholung[],2,0),""))</f>
        <v>44258</v>
      </c>
      <c r="L66" s="13">
        <f>IF(tab_plan[[#This Row],[2. Wdh. ]]&lt;&gt;"",tab_plan[[#This Row],[2. Wdh. ]],IFERROR(tab_plan[[#This Row],[Datum]]+VLOOKUP(tab_plan[[#This Row],[Wochentag]],tab_wiederholung[],3,0),""))</f>
        <v>44259</v>
      </c>
      <c r="M66" s="13">
        <f>IF(tab_plan[[#This Row],[3. Wdh. ]]&lt;&gt;"",tab_plan[[#This Row],[3. Wdh. ]],IFERROR(tab_plan[[#This Row],[Datum]]+VLOOKUP(tab_plan[[#This Row],[Wochentag]],tab_wiederholung[],4,0),""))</f>
        <v>44261</v>
      </c>
      <c r="N66" s="13">
        <f>IF(tab_plan[[#This Row],[4. Wdh. ]]&lt;&gt;"",tab_plan[[#This Row],[4. Wdh. ]],IFERROR(tab_plan[[#This Row],[Datum]]+VLOOKUP(tab_plan[[#This Row],[Wochentag]],tab_wiederholung[],5,0),""))</f>
        <v>44265</v>
      </c>
      <c r="O66" s="13">
        <f>IF(tab_plan[[#This Row],[5. Wdh. ]]&lt;&gt;"",tab_plan[[#This Row],[5. Wdh. ]],IFERROR(tab_plan[[#This Row],[Datum]]+VLOOKUP(tab_plan[[#This Row],[Wochentag]],tab_wiederholung[],6,0),""))</f>
        <v>44279</v>
      </c>
      <c r="P66" s="13">
        <f>IF(tab_plan[[#This Row],[6. Wdh. ]]&lt;&gt;"",tab_plan[[#This Row],[6. Wdh. ]],IFERROR(tab_plan[[#This Row],[Datum]]+VLOOKUP(tab_plan[[#This Row],[Wochentag]],tab_wiederholung[],7,0),""))</f>
        <v>44314</v>
      </c>
      <c r="Q66" s="13">
        <f>IF(tab_plan[[#This Row],[7. Wdh. ]]&lt;&gt;"",tab_plan[[#This Row],[7. Wdh. ]],IFERROR(tab_plan[[#This Row],[Datum]]+VLOOKUP(tab_plan[[#This Row],[Wochentag]],tab_wiederholung[],8,0),""))</f>
        <v>44622</v>
      </c>
      <c r="R66" s="13"/>
      <c r="S66" s="13"/>
      <c r="T66" s="13"/>
      <c r="U66" s="13"/>
      <c r="V66" s="13"/>
      <c r="W66" s="13"/>
      <c r="X66" s="13"/>
      <c r="Y66" s="13" t="str">
        <f>IF(tab_plan[[#This Row],[Aufgabe]]&lt;&gt;"",tab_plan[[#This Row],[Aufgabe]]&amp;" ("&amp;TEXT(tab_plan[[#This Row],[Datum]],"T.M.")&amp;")","")</f>
        <v/>
      </c>
      <c r="Z66" s="13" t="e" cm="1">
        <f t="array" ref="Z66">tab_plan[[#This Row],[Datum]]=INDEX(tab_feiertage[Datum],SMALL(IF((tab_feiertage[Datum]=tab_plan[[#This Row],[Datum]])*(tab_feiertage[Gültigkeit]="x"),ROW(tab_feiertage[Datum])-31),1))</f>
        <v>#NUM!</v>
      </c>
    </row>
    <row r="67" spans="1:26" x14ac:dyDescent="0.25">
      <c r="A67" s="10" t="str">
        <f>TEXT(tab_plan[[#This Row],[Datum]],"TTTT")</f>
        <v>Donnerstag</v>
      </c>
      <c r="B67" s="9">
        <f t="shared" si="0"/>
        <v>44259</v>
      </c>
      <c r="C67" s="6"/>
      <c r="D67" s="6" t="str" cm="1">
        <f t="array" ref="D67">IFERROR(INDEX(tab_plan[Text],SMALL(IF(tab_plan[1. Wdh. am]=tab_plan[[#This Row],[Datum]],ROW(tab_plan[1. Wdh. am])-4),1)),"")</f>
        <v/>
      </c>
      <c r="E67" s="6" t="str" cm="1">
        <f t="array" ref="E67">IFERROR(INDEX(tab_plan[Text],SMALL(IF(tab_plan[2. Wdh. am]=tab_plan[[#This Row],[Datum]],ROW(tab_plan[2. Wdh. am])-4),1)),"")</f>
        <v/>
      </c>
      <c r="F67" s="6" t="str" cm="1">
        <f t="array" ref="F67">IFERROR(INDEX(tab_plan[Text],SMALL(IF(tab_plan[3. Wdh. am]=tab_plan[[#This Row],[Datum]],ROW(tab_plan[3. Wdh. am])-4),1)),"")</f>
        <v/>
      </c>
      <c r="G67" s="6" t="str" cm="1">
        <f t="array" ref="G67">IFERROR(INDEX(tab_plan[Text],SMALL(IF(tab_plan[4. Wdh. am]=tab_plan[[#This Row],[Datum]],ROW(tab_plan[4. Wdh. am])-4),1)),"")</f>
        <v/>
      </c>
      <c r="H67" s="6" t="str" cm="1">
        <f t="array" ref="H67">IFERROR(INDEX(tab_plan[Text],SMALL(IF(tab_plan[5. Wdh. am]=tab_plan[[#This Row],[Datum]],ROW(tab_plan[5. Wdh. am])-4),1)),"")</f>
        <v/>
      </c>
      <c r="I67" s="6" t="str" cm="1">
        <f t="array" ref="I67">IFERROR(INDEX(tab_plan[Text],SMALL(IF(tab_plan[6. Wdh. am]=tab_plan[[#This Row],[Datum]],ROW(tab_plan[6. Wdh. am])-4),1)),"")</f>
        <v/>
      </c>
      <c r="J67" s="6" t="str" cm="1">
        <f t="array" ref="J67">IFERROR(INDEX(tab_plan[Text],SMALL(IF(tab_plan[7. Wdh. am]=tab_plan[[#This Row],[Datum]],ROW(tab_plan[7. Wdh. am])-4),1)),"")</f>
        <v/>
      </c>
      <c r="K67" s="13">
        <f>IF(tab_plan[[#This Row],[1. Wdh. ]]&lt;&gt;"",tab_plan[[#This Row],[1. Wdh. ]],IFERROR(tab_plan[[#This Row],[Datum]]+VLOOKUP(tab_plan[[#This Row],[Wochentag]],tab_wiederholung[],2,0),""))</f>
        <v>44259</v>
      </c>
      <c r="L67" s="13">
        <f>IF(tab_plan[[#This Row],[2. Wdh. ]]&lt;&gt;"",tab_plan[[#This Row],[2. Wdh. ]],IFERROR(tab_plan[[#This Row],[Datum]]+VLOOKUP(tab_plan[[#This Row],[Wochentag]],tab_wiederholung[],3,0),""))</f>
        <v>44260</v>
      </c>
      <c r="M67" s="13">
        <f>IF(tab_plan[[#This Row],[3. Wdh. ]]&lt;&gt;"",tab_plan[[#This Row],[3. Wdh. ]],IFERROR(tab_plan[[#This Row],[Datum]]+VLOOKUP(tab_plan[[#This Row],[Wochentag]],tab_wiederholung[],4,0),""))</f>
        <v>44262</v>
      </c>
      <c r="N67" s="13">
        <f>IF(tab_plan[[#This Row],[4. Wdh. ]]&lt;&gt;"",tab_plan[[#This Row],[4. Wdh. ]],IFERROR(tab_plan[[#This Row],[Datum]]+VLOOKUP(tab_plan[[#This Row],[Wochentag]],tab_wiederholung[],5,0),""))</f>
        <v>44266</v>
      </c>
      <c r="O67" s="13">
        <f>IF(tab_plan[[#This Row],[5. Wdh. ]]&lt;&gt;"",tab_plan[[#This Row],[5. Wdh. ]],IFERROR(tab_plan[[#This Row],[Datum]]+VLOOKUP(tab_plan[[#This Row],[Wochentag]],tab_wiederholung[],6,0),""))</f>
        <v>44280</v>
      </c>
      <c r="P67" s="13">
        <f>IF(tab_plan[[#This Row],[6. Wdh. ]]&lt;&gt;"",tab_plan[[#This Row],[6. Wdh. ]],IFERROR(tab_plan[[#This Row],[Datum]]+VLOOKUP(tab_plan[[#This Row],[Wochentag]],tab_wiederholung[],7,0),""))</f>
        <v>44315</v>
      </c>
      <c r="Q67" s="13">
        <f>IF(tab_plan[[#This Row],[7. Wdh. ]]&lt;&gt;"",tab_plan[[#This Row],[7. Wdh. ]],IFERROR(tab_plan[[#This Row],[Datum]]+VLOOKUP(tab_plan[[#This Row],[Wochentag]],tab_wiederholung[],8,0),""))</f>
        <v>44623</v>
      </c>
      <c r="R67" s="13"/>
      <c r="S67" s="13"/>
      <c r="T67" s="13"/>
      <c r="U67" s="13"/>
      <c r="V67" s="13"/>
      <c r="W67" s="13"/>
      <c r="X67" s="13"/>
      <c r="Y67" s="13" t="str">
        <f>IF(tab_plan[[#This Row],[Aufgabe]]&lt;&gt;"",tab_plan[[#This Row],[Aufgabe]]&amp;" ("&amp;TEXT(tab_plan[[#This Row],[Datum]],"T.M.")&amp;")","")</f>
        <v/>
      </c>
      <c r="Z67" s="13" t="e" cm="1">
        <f t="array" ref="Z67">tab_plan[[#This Row],[Datum]]=INDEX(tab_feiertage[Datum],SMALL(IF((tab_feiertage[Datum]=tab_plan[[#This Row],[Datum]])*(tab_feiertage[Gültigkeit]="x"),ROW(tab_feiertage[Datum])-31),1))</f>
        <v>#NUM!</v>
      </c>
    </row>
    <row r="68" spans="1:26" x14ac:dyDescent="0.25">
      <c r="A68" s="10" t="str">
        <f>TEXT(tab_plan[[#This Row],[Datum]],"TTTT")</f>
        <v>Freitag</v>
      </c>
      <c r="B68" s="9">
        <f t="shared" si="0"/>
        <v>44260</v>
      </c>
      <c r="C68" s="6"/>
      <c r="D68" s="6" t="str" cm="1">
        <f t="array" ref="D68">IFERROR(INDEX(tab_plan[Text],SMALL(IF(tab_plan[1. Wdh. am]=tab_plan[[#This Row],[Datum]],ROW(tab_plan[1. Wdh. am])-4),1)),"")</f>
        <v/>
      </c>
      <c r="E68" s="6" t="str" cm="1">
        <f t="array" ref="E68">IFERROR(INDEX(tab_plan[Text],SMALL(IF(tab_plan[2. Wdh. am]=tab_plan[[#This Row],[Datum]],ROW(tab_plan[2. Wdh. am])-4),1)),"")</f>
        <v/>
      </c>
      <c r="F68" s="6" t="str" cm="1">
        <f t="array" ref="F68">IFERROR(INDEX(tab_plan[Text],SMALL(IF(tab_plan[3. Wdh. am]=tab_plan[[#This Row],[Datum]],ROW(tab_plan[3. Wdh. am])-4),1)),"")</f>
        <v/>
      </c>
      <c r="G68" s="6" t="str" cm="1">
        <f t="array" ref="G68">IFERROR(INDEX(tab_plan[Text],SMALL(IF(tab_plan[4. Wdh. am]=tab_plan[[#This Row],[Datum]],ROW(tab_plan[4. Wdh. am])-4),1)),"")</f>
        <v/>
      </c>
      <c r="H68" s="6" t="str" cm="1">
        <f t="array" ref="H68">IFERROR(INDEX(tab_plan[Text],SMALL(IF(tab_plan[5. Wdh. am]=tab_plan[[#This Row],[Datum]],ROW(tab_plan[5. Wdh. am])-4),1)),"")</f>
        <v/>
      </c>
      <c r="I68" s="6" t="str" cm="1">
        <f t="array" ref="I68">IFERROR(INDEX(tab_plan[Text],SMALL(IF(tab_plan[6. Wdh. am]=tab_plan[[#This Row],[Datum]],ROW(tab_plan[6. Wdh. am])-4),1)),"")</f>
        <v/>
      </c>
      <c r="J68" s="6" t="str" cm="1">
        <f t="array" ref="J68">IFERROR(INDEX(tab_plan[Text],SMALL(IF(tab_plan[7. Wdh. am]=tab_plan[[#This Row],[Datum]],ROW(tab_plan[7. Wdh. am])-4),1)),"")</f>
        <v/>
      </c>
      <c r="K68" s="13">
        <f>IF(tab_plan[[#This Row],[1. Wdh. ]]&lt;&gt;"",tab_plan[[#This Row],[1. Wdh. ]],IFERROR(tab_plan[[#This Row],[Datum]]+VLOOKUP(tab_plan[[#This Row],[Wochentag]],tab_wiederholung[],2,0),""))</f>
        <v>44260</v>
      </c>
      <c r="L68" s="13">
        <f>IF(tab_plan[[#This Row],[2. Wdh. ]]&lt;&gt;"",tab_plan[[#This Row],[2. Wdh. ]],IFERROR(tab_plan[[#This Row],[Datum]]+VLOOKUP(tab_plan[[#This Row],[Wochentag]],tab_wiederholung[],3,0),""))</f>
        <v>44261</v>
      </c>
      <c r="M68" s="13">
        <f>IF(tab_plan[[#This Row],[3. Wdh. ]]&lt;&gt;"",tab_plan[[#This Row],[3. Wdh. ]],IFERROR(tab_plan[[#This Row],[Datum]]+VLOOKUP(tab_plan[[#This Row],[Wochentag]],tab_wiederholung[],4,0),""))</f>
        <v>44263</v>
      </c>
      <c r="N68" s="13">
        <f>IF(tab_plan[[#This Row],[4. Wdh. ]]&lt;&gt;"",tab_plan[[#This Row],[4. Wdh. ]],IFERROR(tab_plan[[#This Row],[Datum]]+VLOOKUP(tab_plan[[#This Row],[Wochentag]],tab_wiederholung[],5,0),""))</f>
        <v>44267</v>
      </c>
      <c r="O68" s="13">
        <f>IF(tab_plan[[#This Row],[5. Wdh. ]]&lt;&gt;"",tab_plan[[#This Row],[5. Wdh. ]],IFERROR(tab_plan[[#This Row],[Datum]]+VLOOKUP(tab_plan[[#This Row],[Wochentag]],tab_wiederholung[],6,0),""))</f>
        <v>44281</v>
      </c>
      <c r="P68" s="13">
        <f>IF(tab_plan[[#This Row],[6. Wdh. ]]&lt;&gt;"",tab_plan[[#This Row],[6. Wdh. ]],IFERROR(tab_plan[[#This Row],[Datum]]+VLOOKUP(tab_plan[[#This Row],[Wochentag]],tab_wiederholung[],7,0),""))</f>
        <v>44316</v>
      </c>
      <c r="Q68" s="13">
        <f>IF(tab_plan[[#This Row],[7. Wdh. ]]&lt;&gt;"",tab_plan[[#This Row],[7. Wdh. ]],IFERROR(tab_plan[[#This Row],[Datum]]+VLOOKUP(tab_plan[[#This Row],[Wochentag]],tab_wiederholung[],8,0),""))</f>
        <v>44624</v>
      </c>
      <c r="R68" s="13"/>
      <c r="S68" s="13"/>
      <c r="T68" s="13"/>
      <c r="U68" s="13"/>
      <c r="V68" s="13"/>
      <c r="W68" s="13"/>
      <c r="X68" s="13"/>
      <c r="Y68" s="13" t="str">
        <f>IF(tab_plan[[#This Row],[Aufgabe]]&lt;&gt;"",tab_plan[[#This Row],[Aufgabe]]&amp;" ("&amp;TEXT(tab_plan[[#This Row],[Datum]],"T.M.")&amp;")","")</f>
        <v/>
      </c>
      <c r="Z68" s="13" t="e" cm="1">
        <f t="array" ref="Z68">tab_plan[[#This Row],[Datum]]=INDEX(tab_feiertage[Datum],SMALL(IF((tab_feiertage[Datum]=tab_plan[[#This Row],[Datum]])*(tab_feiertage[Gültigkeit]="x"),ROW(tab_feiertage[Datum])-31),1))</f>
        <v>#NUM!</v>
      </c>
    </row>
    <row r="69" spans="1:26" x14ac:dyDescent="0.25">
      <c r="A69" s="10" t="str">
        <f>TEXT(tab_plan[[#This Row],[Datum]],"TTTT")</f>
        <v>Samstag</v>
      </c>
      <c r="B69" s="9">
        <f t="shared" si="0"/>
        <v>44261</v>
      </c>
      <c r="C69" s="6"/>
      <c r="D69" s="6" t="str" cm="1">
        <f t="array" ref="D69">IFERROR(INDEX(tab_plan[Text],SMALL(IF(tab_plan[1. Wdh. am]=tab_plan[[#This Row],[Datum]],ROW(tab_plan[1. Wdh. am])-4),1)),"")</f>
        <v/>
      </c>
      <c r="E69" s="6" t="str" cm="1">
        <f t="array" ref="E69">IFERROR(INDEX(tab_plan[Text],SMALL(IF(tab_plan[2. Wdh. am]=tab_plan[[#This Row],[Datum]],ROW(tab_plan[2. Wdh. am])-4),1)),"")</f>
        <v/>
      </c>
      <c r="F69" s="6" t="str" cm="1">
        <f t="array" ref="F69">IFERROR(INDEX(tab_plan[Text],SMALL(IF(tab_plan[3. Wdh. am]=tab_plan[[#This Row],[Datum]],ROW(tab_plan[3. Wdh. am])-4),1)),"")</f>
        <v/>
      </c>
      <c r="G69" s="6" t="str" cm="1">
        <f t="array" ref="G69">IFERROR(INDEX(tab_plan[Text],SMALL(IF(tab_plan[4. Wdh. am]=tab_plan[[#This Row],[Datum]],ROW(tab_plan[4. Wdh. am])-4),1)),"")</f>
        <v/>
      </c>
      <c r="H69" s="6" t="str" cm="1">
        <f t="array" ref="H69">IFERROR(INDEX(tab_plan[Text],SMALL(IF(tab_plan[5. Wdh. am]=tab_plan[[#This Row],[Datum]],ROW(tab_plan[5. Wdh. am])-4),1)),"")</f>
        <v/>
      </c>
      <c r="I69" s="6" t="str" cm="1">
        <f t="array" ref="I69">IFERROR(INDEX(tab_plan[Text],SMALL(IF(tab_plan[6. Wdh. am]=tab_plan[[#This Row],[Datum]],ROW(tab_plan[6. Wdh. am])-4),1)),"")</f>
        <v/>
      </c>
      <c r="J69" s="6" t="str" cm="1">
        <f t="array" ref="J69">IFERROR(INDEX(tab_plan[Text],SMALL(IF(tab_plan[7. Wdh. am]=tab_plan[[#This Row],[Datum]],ROW(tab_plan[7. Wdh. am])-4),1)),"")</f>
        <v/>
      </c>
      <c r="K69" s="13">
        <f>IF(tab_plan[[#This Row],[1. Wdh. ]]&lt;&gt;"",tab_plan[[#This Row],[1. Wdh. ]],IFERROR(tab_plan[[#This Row],[Datum]]+VLOOKUP(tab_plan[[#This Row],[Wochentag]],tab_wiederholung[],2,0),""))</f>
        <v>44261</v>
      </c>
      <c r="L69" s="13">
        <f>IF(tab_plan[[#This Row],[2. Wdh. ]]&lt;&gt;"",tab_plan[[#This Row],[2. Wdh. ]],IFERROR(tab_plan[[#This Row],[Datum]]+VLOOKUP(tab_plan[[#This Row],[Wochentag]],tab_wiederholung[],3,0),""))</f>
        <v>44262</v>
      </c>
      <c r="M69" s="13">
        <f>IF(tab_plan[[#This Row],[3. Wdh. ]]&lt;&gt;"",tab_plan[[#This Row],[3. Wdh. ]],IFERROR(tab_plan[[#This Row],[Datum]]+VLOOKUP(tab_plan[[#This Row],[Wochentag]],tab_wiederholung[],4,0),""))</f>
        <v>44264</v>
      </c>
      <c r="N69" s="13">
        <f>IF(tab_plan[[#This Row],[4. Wdh. ]]&lt;&gt;"",tab_plan[[#This Row],[4. Wdh. ]],IFERROR(tab_plan[[#This Row],[Datum]]+VLOOKUP(tab_plan[[#This Row],[Wochentag]],tab_wiederholung[],5,0),""))</f>
        <v>44268</v>
      </c>
      <c r="O69" s="13">
        <f>IF(tab_plan[[#This Row],[5. Wdh. ]]&lt;&gt;"",tab_plan[[#This Row],[5. Wdh. ]],IFERROR(tab_plan[[#This Row],[Datum]]+VLOOKUP(tab_plan[[#This Row],[Wochentag]],tab_wiederholung[],6,0),""))</f>
        <v>44282</v>
      </c>
      <c r="P69" s="13">
        <f>IF(tab_plan[[#This Row],[6. Wdh. ]]&lt;&gt;"",tab_plan[[#This Row],[6. Wdh. ]],IFERROR(tab_plan[[#This Row],[Datum]]+VLOOKUP(tab_plan[[#This Row],[Wochentag]],tab_wiederholung[],7,0),""))</f>
        <v>44317</v>
      </c>
      <c r="Q69" s="13">
        <f>IF(tab_plan[[#This Row],[7. Wdh. ]]&lt;&gt;"",tab_plan[[#This Row],[7. Wdh. ]],IFERROR(tab_plan[[#This Row],[Datum]]+VLOOKUP(tab_plan[[#This Row],[Wochentag]],tab_wiederholung[],8,0),""))</f>
        <v>44625</v>
      </c>
      <c r="R69" s="13"/>
      <c r="S69" s="13"/>
      <c r="T69" s="13"/>
      <c r="U69" s="13"/>
      <c r="V69" s="13"/>
      <c r="W69" s="13"/>
      <c r="X69" s="13"/>
      <c r="Y69" s="13" t="str">
        <f>IF(tab_plan[[#This Row],[Aufgabe]]&lt;&gt;"",tab_plan[[#This Row],[Aufgabe]]&amp;" ("&amp;TEXT(tab_plan[[#This Row],[Datum]],"T.M.")&amp;")","")</f>
        <v/>
      </c>
      <c r="Z69" s="13" t="e" cm="1">
        <f t="array" ref="Z69">tab_plan[[#This Row],[Datum]]=INDEX(tab_feiertage[Datum],SMALL(IF((tab_feiertage[Datum]=tab_plan[[#This Row],[Datum]])*(tab_feiertage[Gültigkeit]="x"),ROW(tab_feiertage[Datum])-31),1))</f>
        <v>#NUM!</v>
      </c>
    </row>
    <row r="70" spans="1:26" x14ac:dyDescent="0.25">
      <c r="A70" s="10" t="str">
        <f>TEXT(tab_plan[[#This Row],[Datum]],"TTTT")</f>
        <v>Sonntag</v>
      </c>
      <c r="B70" s="9">
        <f t="shared" si="0"/>
        <v>44262</v>
      </c>
      <c r="C70" s="6"/>
      <c r="D70" s="6" t="str" cm="1">
        <f t="array" ref="D70">IFERROR(INDEX(tab_plan[Text],SMALL(IF(tab_plan[1. Wdh. am]=tab_plan[[#This Row],[Datum]],ROW(tab_plan[1. Wdh. am])-4),1)),"")</f>
        <v/>
      </c>
      <c r="E70" s="6" t="str" cm="1">
        <f t="array" ref="E70">IFERROR(INDEX(tab_plan[Text],SMALL(IF(tab_plan[2. Wdh. am]=tab_plan[[#This Row],[Datum]],ROW(tab_plan[2. Wdh. am])-4),1)),"")</f>
        <v/>
      </c>
      <c r="F70" s="6" t="str" cm="1">
        <f t="array" ref="F70">IFERROR(INDEX(tab_plan[Text],SMALL(IF(tab_plan[3. Wdh. am]=tab_plan[[#This Row],[Datum]],ROW(tab_plan[3. Wdh. am])-4),1)),"")</f>
        <v/>
      </c>
      <c r="G70" s="6" t="str" cm="1">
        <f t="array" ref="G70">IFERROR(INDEX(tab_plan[Text],SMALL(IF(tab_plan[4. Wdh. am]=tab_plan[[#This Row],[Datum]],ROW(tab_plan[4. Wdh. am])-4),1)),"")</f>
        <v/>
      </c>
      <c r="H70" s="6" t="str" cm="1">
        <f t="array" ref="H70">IFERROR(INDEX(tab_plan[Text],SMALL(IF(tab_plan[5. Wdh. am]=tab_plan[[#This Row],[Datum]],ROW(tab_plan[5. Wdh. am])-4),1)),"")</f>
        <v/>
      </c>
      <c r="I70" s="6" t="str" cm="1">
        <f t="array" ref="I70">IFERROR(INDEX(tab_plan[Text],SMALL(IF(tab_plan[6. Wdh. am]=tab_plan[[#This Row],[Datum]],ROW(tab_plan[6. Wdh. am])-4),1)),"")</f>
        <v/>
      </c>
      <c r="J70" s="6" t="str" cm="1">
        <f t="array" ref="J70">IFERROR(INDEX(tab_plan[Text],SMALL(IF(tab_plan[7. Wdh. am]=tab_plan[[#This Row],[Datum]],ROW(tab_plan[7. Wdh. am])-4),1)),"")</f>
        <v/>
      </c>
      <c r="K70" s="13">
        <f>IF(tab_plan[[#This Row],[1. Wdh. ]]&lt;&gt;"",tab_plan[[#This Row],[1. Wdh. ]],IFERROR(tab_plan[[#This Row],[Datum]]+VLOOKUP(tab_plan[[#This Row],[Wochentag]],tab_wiederholung[],2,0),""))</f>
        <v>44262</v>
      </c>
      <c r="L70" s="13">
        <f>IF(tab_plan[[#This Row],[2. Wdh. ]]&lt;&gt;"",tab_plan[[#This Row],[2. Wdh. ]],IFERROR(tab_plan[[#This Row],[Datum]]+VLOOKUP(tab_plan[[#This Row],[Wochentag]],tab_wiederholung[],3,0),""))</f>
        <v>44263</v>
      </c>
      <c r="M70" s="13">
        <f>IF(tab_plan[[#This Row],[3. Wdh. ]]&lt;&gt;"",tab_plan[[#This Row],[3. Wdh. ]],IFERROR(tab_plan[[#This Row],[Datum]]+VLOOKUP(tab_plan[[#This Row],[Wochentag]],tab_wiederholung[],4,0),""))</f>
        <v>44265</v>
      </c>
      <c r="N70" s="13">
        <f>IF(tab_plan[[#This Row],[4. Wdh. ]]&lt;&gt;"",tab_plan[[#This Row],[4. Wdh. ]],IFERROR(tab_plan[[#This Row],[Datum]]+VLOOKUP(tab_plan[[#This Row],[Wochentag]],tab_wiederholung[],5,0),""))</f>
        <v>44269</v>
      </c>
      <c r="O70" s="13">
        <f>IF(tab_plan[[#This Row],[5. Wdh. ]]&lt;&gt;"",tab_plan[[#This Row],[5. Wdh. ]],IFERROR(tab_plan[[#This Row],[Datum]]+VLOOKUP(tab_plan[[#This Row],[Wochentag]],tab_wiederholung[],6,0),""))</f>
        <v>44283</v>
      </c>
      <c r="P70" s="13">
        <f>IF(tab_plan[[#This Row],[6. Wdh. ]]&lt;&gt;"",tab_plan[[#This Row],[6. Wdh. ]],IFERROR(tab_plan[[#This Row],[Datum]]+VLOOKUP(tab_plan[[#This Row],[Wochentag]],tab_wiederholung[],7,0),""))</f>
        <v>44318</v>
      </c>
      <c r="Q70" s="13">
        <f>IF(tab_plan[[#This Row],[7. Wdh. ]]&lt;&gt;"",tab_plan[[#This Row],[7. Wdh. ]],IFERROR(tab_plan[[#This Row],[Datum]]+VLOOKUP(tab_plan[[#This Row],[Wochentag]],tab_wiederholung[],8,0),""))</f>
        <v>44626</v>
      </c>
      <c r="R70" s="13"/>
      <c r="S70" s="13"/>
      <c r="T70" s="13"/>
      <c r="U70" s="13"/>
      <c r="V70" s="13"/>
      <c r="W70" s="13"/>
      <c r="X70" s="13"/>
      <c r="Y70" s="13" t="str">
        <f>IF(tab_plan[[#This Row],[Aufgabe]]&lt;&gt;"",tab_plan[[#This Row],[Aufgabe]]&amp;" ("&amp;TEXT(tab_plan[[#This Row],[Datum]],"T.M.")&amp;")","")</f>
        <v/>
      </c>
      <c r="Z70" s="13" t="e" cm="1">
        <f t="array" ref="Z70">tab_plan[[#This Row],[Datum]]=INDEX(tab_feiertage[Datum],SMALL(IF((tab_feiertage[Datum]=tab_plan[[#This Row],[Datum]])*(tab_feiertage[Gültigkeit]="x"),ROW(tab_feiertage[Datum])-31),1))</f>
        <v>#NUM!</v>
      </c>
    </row>
    <row r="71" spans="1:26" x14ac:dyDescent="0.25">
      <c r="A71" s="10" t="str">
        <f>TEXT(tab_plan[[#This Row],[Datum]],"TTTT")</f>
        <v>Montag</v>
      </c>
      <c r="B71" s="9">
        <f t="shared" si="0"/>
        <v>44263</v>
      </c>
      <c r="C71" s="6"/>
      <c r="D71" s="6" t="str" cm="1">
        <f t="array" ref="D71">IFERROR(INDEX(tab_plan[Text],SMALL(IF(tab_plan[1. Wdh. am]=tab_plan[[#This Row],[Datum]],ROW(tab_plan[1. Wdh. am])-4),1)),"")</f>
        <v/>
      </c>
      <c r="E71" s="6" t="str" cm="1">
        <f t="array" ref="E71">IFERROR(INDEX(tab_plan[Text],SMALL(IF(tab_plan[2. Wdh. am]=tab_plan[[#This Row],[Datum]],ROW(tab_plan[2. Wdh. am])-4),1)),"")</f>
        <v/>
      </c>
      <c r="F71" s="6" t="str" cm="1">
        <f t="array" ref="F71">IFERROR(INDEX(tab_plan[Text],SMALL(IF(tab_plan[3. Wdh. am]=tab_plan[[#This Row],[Datum]],ROW(tab_plan[3. Wdh. am])-4),1)),"")</f>
        <v/>
      </c>
      <c r="G71" s="6" t="str" cm="1">
        <f t="array" ref="G71">IFERROR(INDEX(tab_plan[Text],SMALL(IF(tab_plan[4. Wdh. am]=tab_plan[[#This Row],[Datum]],ROW(tab_plan[4. Wdh. am])-4),1)),"")</f>
        <v/>
      </c>
      <c r="H71" s="6" t="str" cm="1">
        <f t="array" ref="H71">IFERROR(INDEX(tab_plan[Text],SMALL(IF(tab_plan[5. Wdh. am]=tab_plan[[#This Row],[Datum]],ROW(tab_plan[5. Wdh. am])-4),1)),"")</f>
        <v/>
      </c>
      <c r="I71" s="6" t="str" cm="1">
        <f t="array" ref="I71">IFERROR(INDEX(tab_plan[Text],SMALL(IF(tab_plan[6. Wdh. am]=tab_plan[[#This Row],[Datum]],ROW(tab_plan[6. Wdh. am])-4),1)),"")</f>
        <v/>
      </c>
      <c r="J71" s="6" t="str" cm="1">
        <f t="array" ref="J71">IFERROR(INDEX(tab_plan[Text],SMALL(IF(tab_plan[7. Wdh. am]=tab_plan[[#This Row],[Datum]],ROW(tab_plan[7. Wdh. am])-4),1)),"")</f>
        <v/>
      </c>
      <c r="K71" s="13">
        <f>IF(tab_plan[[#This Row],[1. Wdh. ]]&lt;&gt;"",tab_plan[[#This Row],[1. Wdh. ]],IFERROR(tab_plan[[#This Row],[Datum]]+VLOOKUP(tab_plan[[#This Row],[Wochentag]],tab_wiederholung[],2,0),""))</f>
        <v>44263</v>
      </c>
      <c r="L71" s="13">
        <f>IF(tab_plan[[#This Row],[2. Wdh. ]]&lt;&gt;"",tab_plan[[#This Row],[2. Wdh. ]],IFERROR(tab_plan[[#This Row],[Datum]]+VLOOKUP(tab_plan[[#This Row],[Wochentag]],tab_wiederholung[],3,0),""))</f>
        <v>44264</v>
      </c>
      <c r="M71" s="13">
        <f>IF(tab_plan[[#This Row],[3. Wdh. ]]&lt;&gt;"",tab_plan[[#This Row],[3. Wdh. ]],IFERROR(tab_plan[[#This Row],[Datum]]+VLOOKUP(tab_plan[[#This Row],[Wochentag]],tab_wiederholung[],4,0),""))</f>
        <v>44266</v>
      </c>
      <c r="N71" s="13">
        <f>IF(tab_plan[[#This Row],[4. Wdh. ]]&lt;&gt;"",tab_plan[[#This Row],[4. Wdh. ]],IFERROR(tab_plan[[#This Row],[Datum]]+VLOOKUP(tab_plan[[#This Row],[Wochentag]],tab_wiederholung[],5,0),""))</f>
        <v>44270</v>
      </c>
      <c r="O71" s="13">
        <f>IF(tab_plan[[#This Row],[5. Wdh. ]]&lt;&gt;"",tab_plan[[#This Row],[5. Wdh. ]],IFERROR(tab_plan[[#This Row],[Datum]]+VLOOKUP(tab_plan[[#This Row],[Wochentag]],tab_wiederholung[],6,0),""))</f>
        <v>44284</v>
      </c>
      <c r="P71" s="13">
        <f>IF(tab_plan[[#This Row],[6. Wdh. ]]&lt;&gt;"",tab_plan[[#This Row],[6. Wdh. ]],IFERROR(tab_plan[[#This Row],[Datum]]+VLOOKUP(tab_plan[[#This Row],[Wochentag]],tab_wiederholung[],7,0),""))</f>
        <v>44319</v>
      </c>
      <c r="Q71" s="13">
        <f>IF(tab_plan[[#This Row],[7. Wdh. ]]&lt;&gt;"",tab_plan[[#This Row],[7. Wdh. ]],IFERROR(tab_plan[[#This Row],[Datum]]+VLOOKUP(tab_plan[[#This Row],[Wochentag]],tab_wiederholung[],8,0),""))</f>
        <v>44627</v>
      </c>
      <c r="R71" s="13"/>
      <c r="S71" s="13"/>
      <c r="T71" s="13"/>
      <c r="U71" s="13"/>
      <c r="V71" s="13"/>
      <c r="W71" s="13"/>
      <c r="X71" s="13"/>
      <c r="Y71" s="13" t="str">
        <f>IF(tab_plan[[#This Row],[Aufgabe]]&lt;&gt;"",tab_plan[[#This Row],[Aufgabe]]&amp;" ("&amp;TEXT(tab_plan[[#This Row],[Datum]],"T.M.")&amp;")","")</f>
        <v/>
      </c>
      <c r="Z71" s="13" t="e" cm="1">
        <f t="array" ref="Z71">tab_plan[[#This Row],[Datum]]=INDEX(tab_feiertage[Datum],SMALL(IF((tab_feiertage[Datum]=tab_plan[[#This Row],[Datum]])*(tab_feiertage[Gültigkeit]="x"),ROW(tab_feiertage[Datum])-31),1))</f>
        <v>#NUM!</v>
      </c>
    </row>
    <row r="72" spans="1:26" x14ac:dyDescent="0.25">
      <c r="A72" s="10" t="str">
        <f>TEXT(tab_plan[[#This Row],[Datum]],"TTTT")</f>
        <v>Dienstag</v>
      </c>
      <c r="B72" s="9">
        <f t="shared" ref="B72:B135" si="1">B71+1</f>
        <v>44264</v>
      </c>
      <c r="C72" s="6"/>
      <c r="D72" s="6" t="str" cm="1">
        <f t="array" ref="D72">IFERROR(INDEX(tab_plan[Text],SMALL(IF(tab_plan[1. Wdh. am]=tab_plan[[#This Row],[Datum]],ROW(tab_plan[1. Wdh. am])-4),1)),"")</f>
        <v/>
      </c>
      <c r="E72" s="6" t="str" cm="1">
        <f t="array" ref="E72">IFERROR(INDEX(tab_plan[Text],SMALL(IF(tab_plan[2. Wdh. am]=tab_plan[[#This Row],[Datum]],ROW(tab_plan[2. Wdh. am])-4),1)),"")</f>
        <v/>
      </c>
      <c r="F72" s="6" t="str" cm="1">
        <f t="array" ref="F72">IFERROR(INDEX(tab_plan[Text],SMALL(IF(tab_plan[3. Wdh. am]=tab_plan[[#This Row],[Datum]],ROW(tab_plan[3. Wdh. am])-4),1)),"")</f>
        <v/>
      </c>
      <c r="G72" s="6" t="str" cm="1">
        <f t="array" ref="G72">IFERROR(INDEX(tab_plan[Text],SMALL(IF(tab_plan[4. Wdh. am]=tab_plan[[#This Row],[Datum]],ROW(tab_plan[4. Wdh. am])-4),1)),"")</f>
        <v/>
      </c>
      <c r="H72" s="6" t="str" cm="1">
        <f t="array" ref="H72">IFERROR(INDEX(tab_plan[Text],SMALL(IF(tab_plan[5. Wdh. am]=tab_plan[[#This Row],[Datum]],ROW(tab_plan[5. Wdh. am])-4),1)),"")</f>
        <v/>
      </c>
      <c r="I72" s="6" t="str" cm="1">
        <f t="array" ref="I72">IFERROR(INDEX(tab_plan[Text],SMALL(IF(tab_plan[6. Wdh. am]=tab_plan[[#This Row],[Datum]],ROW(tab_plan[6. Wdh. am])-4),1)),"")</f>
        <v/>
      </c>
      <c r="J72" s="6" t="str" cm="1">
        <f t="array" ref="J72">IFERROR(INDEX(tab_plan[Text],SMALL(IF(tab_plan[7. Wdh. am]=tab_plan[[#This Row],[Datum]],ROW(tab_plan[7. Wdh. am])-4),1)),"")</f>
        <v/>
      </c>
      <c r="K72" s="13">
        <f>IF(tab_plan[[#This Row],[1. Wdh. ]]&lt;&gt;"",tab_plan[[#This Row],[1. Wdh. ]],IFERROR(tab_plan[[#This Row],[Datum]]+VLOOKUP(tab_plan[[#This Row],[Wochentag]],tab_wiederholung[],2,0),""))</f>
        <v>44264</v>
      </c>
      <c r="L72" s="13">
        <f>IF(tab_plan[[#This Row],[2. Wdh. ]]&lt;&gt;"",tab_plan[[#This Row],[2. Wdh. ]],IFERROR(tab_plan[[#This Row],[Datum]]+VLOOKUP(tab_plan[[#This Row],[Wochentag]],tab_wiederholung[],3,0),""))</f>
        <v>44265</v>
      </c>
      <c r="M72" s="13">
        <f>IF(tab_plan[[#This Row],[3. Wdh. ]]&lt;&gt;"",tab_plan[[#This Row],[3. Wdh. ]],IFERROR(tab_plan[[#This Row],[Datum]]+VLOOKUP(tab_plan[[#This Row],[Wochentag]],tab_wiederholung[],4,0),""))</f>
        <v>44267</v>
      </c>
      <c r="N72" s="13">
        <f>IF(tab_plan[[#This Row],[4. Wdh. ]]&lt;&gt;"",tab_plan[[#This Row],[4. Wdh. ]],IFERROR(tab_plan[[#This Row],[Datum]]+VLOOKUP(tab_plan[[#This Row],[Wochentag]],tab_wiederholung[],5,0),""))</f>
        <v>44271</v>
      </c>
      <c r="O72" s="13">
        <f>IF(tab_plan[[#This Row],[5. Wdh. ]]&lt;&gt;"",tab_plan[[#This Row],[5. Wdh. ]],IFERROR(tab_plan[[#This Row],[Datum]]+VLOOKUP(tab_plan[[#This Row],[Wochentag]],tab_wiederholung[],6,0),""))</f>
        <v>44285</v>
      </c>
      <c r="P72" s="13">
        <f>IF(tab_plan[[#This Row],[6. Wdh. ]]&lt;&gt;"",tab_plan[[#This Row],[6. Wdh. ]],IFERROR(tab_plan[[#This Row],[Datum]]+VLOOKUP(tab_plan[[#This Row],[Wochentag]],tab_wiederholung[],7,0),""))</f>
        <v>44320</v>
      </c>
      <c r="Q72" s="13">
        <f>IF(tab_plan[[#This Row],[7. Wdh. ]]&lt;&gt;"",tab_plan[[#This Row],[7. Wdh. ]],IFERROR(tab_plan[[#This Row],[Datum]]+VLOOKUP(tab_plan[[#This Row],[Wochentag]],tab_wiederholung[],8,0),""))</f>
        <v>44628</v>
      </c>
      <c r="R72" s="13"/>
      <c r="S72" s="13"/>
      <c r="T72" s="13"/>
      <c r="U72" s="13"/>
      <c r="V72" s="13"/>
      <c r="W72" s="13"/>
      <c r="X72" s="13"/>
      <c r="Y72" s="13" t="str">
        <f>IF(tab_plan[[#This Row],[Aufgabe]]&lt;&gt;"",tab_plan[[#This Row],[Aufgabe]]&amp;" ("&amp;TEXT(tab_plan[[#This Row],[Datum]],"T.M.")&amp;")","")</f>
        <v/>
      </c>
      <c r="Z72" s="13" t="e" cm="1">
        <f t="array" ref="Z72">tab_plan[[#This Row],[Datum]]=INDEX(tab_feiertage[Datum],SMALL(IF((tab_feiertage[Datum]=tab_plan[[#This Row],[Datum]])*(tab_feiertage[Gültigkeit]="x"),ROW(tab_feiertage[Datum])-31),1))</f>
        <v>#NUM!</v>
      </c>
    </row>
    <row r="73" spans="1:26" x14ac:dyDescent="0.25">
      <c r="A73" s="10" t="str">
        <f>TEXT(tab_plan[[#This Row],[Datum]],"TTTT")</f>
        <v>Mittwoch</v>
      </c>
      <c r="B73" s="9">
        <f t="shared" si="1"/>
        <v>44265</v>
      </c>
      <c r="C73" s="6"/>
      <c r="D73" s="6" t="str" cm="1">
        <f t="array" ref="D73">IFERROR(INDEX(tab_plan[Text],SMALL(IF(tab_plan[1. Wdh. am]=tab_plan[[#This Row],[Datum]],ROW(tab_plan[1. Wdh. am])-4),1)),"")</f>
        <v/>
      </c>
      <c r="E73" s="6" t="str" cm="1">
        <f t="array" ref="E73">IFERROR(INDEX(tab_plan[Text],SMALL(IF(tab_plan[2. Wdh. am]=tab_plan[[#This Row],[Datum]],ROW(tab_plan[2. Wdh. am])-4),1)),"")</f>
        <v/>
      </c>
      <c r="F73" s="6" t="str" cm="1">
        <f t="array" ref="F73">IFERROR(INDEX(tab_plan[Text],SMALL(IF(tab_plan[3. Wdh. am]=tab_plan[[#This Row],[Datum]],ROW(tab_plan[3. Wdh. am])-4),1)),"")</f>
        <v/>
      </c>
      <c r="G73" s="6" t="str" cm="1">
        <f t="array" ref="G73">IFERROR(INDEX(tab_plan[Text],SMALL(IF(tab_plan[4. Wdh. am]=tab_plan[[#This Row],[Datum]],ROW(tab_plan[4. Wdh. am])-4),1)),"")</f>
        <v/>
      </c>
      <c r="H73" s="6" t="str" cm="1">
        <f t="array" ref="H73">IFERROR(INDEX(tab_plan[Text],SMALL(IF(tab_plan[5. Wdh. am]=tab_plan[[#This Row],[Datum]],ROW(tab_plan[5. Wdh. am])-4),1)),"")</f>
        <v/>
      </c>
      <c r="I73" s="6" t="str" cm="1">
        <f t="array" ref="I73">IFERROR(INDEX(tab_plan[Text],SMALL(IF(tab_plan[6. Wdh. am]=tab_plan[[#This Row],[Datum]],ROW(tab_plan[6. Wdh. am])-4),1)),"")</f>
        <v/>
      </c>
      <c r="J73" s="6" t="str" cm="1">
        <f t="array" ref="J73">IFERROR(INDEX(tab_plan[Text],SMALL(IF(tab_plan[7. Wdh. am]=tab_plan[[#This Row],[Datum]],ROW(tab_plan[7. Wdh. am])-4),1)),"")</f>
        <v/>
      </c>
      <c r="K73" s="13">
        <f>IF(tab_plan[[#This Row],[1. Wdh. ]]&lt;&gt;"",tab_plan[[#This Row],[1. Wdh. ]],IFERROR(tab_plan[[#This Row],[Datum]]+VLOOKUP(tab_plan[[#This Row],[Wochentag]],tab_wiederholung[],2,0),""))</f>
        <v>44265</v>
      </c>
      <c r="L73" s="13">
        <f>IF(tab_plan[[#This Row],[2. Wdh. ]]&lt;&gt;"",tab_plan[[#This Row],[2. Wdh. ]],IFERROR(tab_plan[[#This Row],[Datum]]+VLOOKUP(tab_plan[[#This Row],[Wochentag]],tab_wiederholung[],3,0),""))</f>
        <v>44266</v>
      </c>
      <c r="M73" s="13">
        <f>IF(tab_plan[[#This Row],[3. Wdh. ]]&lt;&gt;"",tab_plan[[#This Row],[3. Wdh. ]],IFERROR(tab_plan[[#This Row],[Datum]]+VLOOKUP(tab_plan[[#This Row],[Wochentag]],tab_wiederholung[],4,0),""))</f>
        <v>44268</v>
      </c>
      <c r="N73" s="13">
        <f>IF(tab_plan[[#This Row],[4. Wdh. ]]&lt;&gt;"",tab_plan[[#This Row],[4. Wdh. ]],IFERROR(tab_plan[[#This Row],[Datum]]+VLOOKUP(tab_plan[[#This Row],[Wochentag]],tab_wiederholung[],5,0),""))</f>
        <v>44272</v>
      </c>
      <c r="O73" s="13">
        <f>IF(tab_plan[[#This Row],[5. Wdh. ]]&lt;&gt;"",tab_plan[[#This Row],[5. Wdh. ]],IFERROR(tab_plan[[#This Row],[Datum]]+VLOOKUP(tab_plan[[#This Row],[Wochentag]],tab_wiederholung[],6,0),""))</f>
        <v>44286</v>
      </c>
      <c r="P73" s="13">
        <f>IF(tab_plan[[#This Row],[6. Wdh. ]]&lt;&gt;"",tab_plan[[#This Row],[6. Wdh. ]],IFERROR(tab_plan[[#This Row],[Datum]]+VLOOKUP(tab_plan[[#This Row],[Wochentag]],tab_wiederholung[],7,0),""))</f>
        <v>44321</v>
      </c>
      <c r="Q73" s="13">
        <f>IF(tab_plan[[#This Row],[7. Wdh. ]]&lt;&gt;"",tab_plan[[#This Row],[7. Wdh. ]],IFERROR(tab_plan[[#This Row],[Datum]]+VLOOKUP(tab_plan[[#This Row],[Wochentag]],tab_wiederholung[],8,0),""))</f>
        <v>44629</v>
      </c>
      <c r="R73" s="13"/>
      <c r="S73" s="13"/>
      <c r="T73" s="13"/>
      <c r="U73" s="13"/>
      <c r="V73" s="13"/>
      <c r="W73" s="13"/>
      <c r="X73" s="13"/>
      <c r="Y73" s="13" t="str">
        <f>IF(tab_plan[[#This Row],[Aufgabe]]&lt;&gt;"",tab_plan[[#This Row],[Aufgabe]]&amp;" ("&amp;TEXT(tab_plan[[#This Row],[Datum]],"T.M.")&amp;")","")</f>
        <v/>
      </c>
      <c r="Z73" s="13" t="e" cm="1">
        <f t="array" ref="Z73">tab_plan[[#This Row],[Datum]]=INDEX(tab_feiertage[Datum],SMALL(IF((tab_feiertage[Datum]=tab_plan[[#This Row],[Datum]])*(tab_feiertage[Gültigkeit]="x"),ROW(tab_feiertage[Datum])-31),1))</f>
        <v>#NUM!</v>
      </c>
    </row>
    <row r="74" spans="1:26" x14ac:dyDescent="0.25">
      <c r="A74" s="10" t="str">
        <f>TEXT(tab_plan[[#This Row],[Datum]],"TTTT")</f>
        <v>Donnerstag</v>
      </c>
      <c r="B74" s="9">
        <f t="shared" si="1"/>
        <v>44266</v>
      </c>
      <c r="C74" s="6"/>
      <c r="D74" s="6" t="str" cm="1">
        <f t="array" ref="D74">IFERROR(INDEX(tab_plan[Text],SMALL(IF(tab_plan[1. Wdh. am]=tab_plan[[#This Row],[Datum]],ROW(tab_plan[1. Wdh. am])-4),1)),"")</f>
        <v/>
      </c>
      <c r="E74" s="6" t="str" cm="1">
        <f t="array" ref="E74">IFERROR(INDEX(tab_plan[Text],SMALL(IF(tab_plan[2. Wdh. am]=tab_plan[[#This Row],[Datum]],ROW(tab_plan[2. Wdh. am])-4),1)),"")</f>
        <v/>
      </c>
      <c r="F74" s="6" t="str" cm="1">
        <f t="array" ref="F74">IFERROR(INDEX(tab_plan[Text],SMALL(IF(tab_plan[3. Wdh. am]=tab_plan[[#This Row],[Datum]],ROW(tab_plan[3. Wdh. am])-4),1)),"")</f>
        <v/>
      </c>
      <c r="G74" s="6" t="str" cm="1">
        <f t="array" ref="G74">IFERROR(INDEX(tab_plan[Text],SMALL(IF(tab_plan[4. Wdh. am]=tab_plan[[#This Row],[Datum]],ROW(tab_plan[4. Wdh. am])-4),1)),"")</f>
        <v/>
      </c>
      <c r="H74" s="6" t="str" cm="1">
        <f t="array" ref="H74">IFERROR(INDEX(tab_plan[Text],SMALL(IF(tab_plan[5. Wdh. am]=tab_plan[[#This Row],[Datum]],ROW(tab_plan[5. Wdh. am])-4),1)),"")</f>
        <v/>
      </c>
      <c r="I74" s="6" t="str" cm="1">
        <f t="array" ref="I74">IFERROR(INDEX(tab_plan[Text],SMALL(IF(tab_plan[6. Wdh. am]=tab_plan[[#This Row],[Datum]],ROW(tab_plan[6. Wdh. am])-4),1)),"")</f>
        <v/>
      </c>
      <c r="J74" s="6" t="str" cm="1">
        <f t="array" ref="J74">IFERROR(INDEX(tab_plan[Text],SMALL(IF(tab_plan[7. Wdh. am]=tab_plan[[#This Row],[Datum]],ROW(tab_plan[7. Wdh. am])-4),1)),"")</f>
        <v/>
      </c>
      <c r="K74" s="13">
        <f>IF(tab_plan[[#This Row],[1. Wdh. ]]&lt;&gt;"",tab_plan[[#This Row],[1. Wdh. ]],IFERROR(tab_plan[[#This Row],[Datum]]+VLOOKUP(tab_plan[[#This Row],[Wochentag]],tab_wiederholung[],2,0),""))</f>
        <v>44266</v>
      </c>
      <c r="L74" s="13">
        <f>IF(tab_plan[[#This Row],[2. Wdh. ]]&lt;&gt;"",tab_plan[[#This Row],[2. Wdh. ]],IFERROR(tab_plan[[#This Row],[Datum]]+VLOOKUP(tab_plan[[#This Row],[Wochentag]],tab_wiederholung[],3,0),""))</f>
        <v>44267</v>
      </c>
      <c r="M74" s="13">
        <f>IF(tab_plan[[#This Row],[3. Wdh. ]]&lt;&gt;"",tab_plan[[#This Row],[3. Wdh. ]],IFERROR(tab_plan[[#This Row],[Datum]]+VLOOKUP(tab_plan[[#This Row],[Wochentag]],tab_wiederholung[],4,0),""))</f>
        <v>44269</v>
      </c>
      <c r="N74" s="13">
        <f>IF(tab_plan[[#This Row],[4. Wdh. ]]&lt;&gt;"",tab_plan[[#This Row],[4. Wdh. ]],IFERROR(tab_plan[[#This Row],[Datum]]+VLOOKUP(tab_plan[[#This Row],[Wochentag]],tab_wiederholung[],5,0),""))</f>
        <v>44273</v>
      </c>
      <c r="O74" s="13">
        <f>IF(tab_plan[[#This Row],[5. Wdh. ]]&lt;&gt;"",tab_plan[[#This Row],[5. Wdh. ]],IFERROR(tab_plan[[#This Row],[Datum]]+VLOOKUP(tab_plan[[#This Row],[Wochentag]],tab_wiederholung[],6,0),""))</f>
        <v>44287</v>
      </c>
      <c r="P74" s="13">
        <f>IF(tab_plan[[#This Row],[6. Wdh. ]]&lt;&gt;"",tab_plan[[#This Row],[6. Wdh. ]],IFERROR(tab_plan[[#This Row],[Datum]]+VLOOKUP(tab_plan[[#This Row],[Wochentag]],tab_wiederholung[],7,0),""))</f>
        <v>44322</v>
      </c>
      <c r="Q74" s="13">
        <f>IF(tab_plan[[#This Row],[7. Wdh. ]]&lt;&gt;"",tab_plan[[#This Row],[7. Wdh. ]],IFERROR(tab_plan[[#This Row],[Datum]]+VLOOKUP(tab_plan[[#This Row],[Wochentag]],tab_wiederholung[],8,0),""))</f>
        <v>44630</v>
      </c>
      <c r="R74" s="13"/>
      <c r="S74" s="13"/>
      <c r="T74" s="13"/>
      <c r="U74" s="13"/>
      <c r="V74" s="13"/>
      <c r="W74" s="13"/>
      <c r="X74" s="13"/>
      <c r="Y74" s="13" t="str">
        <f>IF(tab_plan[[#This Row],[Aufgabe]]&lt;&gt;"",tab_plan[[#This Row],[Aufgabe]]&amp;" ("&amp;TEXT(tab_plan[[#This Row],[Datum]],"T.M.")&amp;")","")</f>
        <v/>
      </c>
      <c r="Z74" s="13" t="e" cm="1">
        <f t="array" ref="Z74">tab_plan[[#This Row],[Datum]]=INDEX(tab_feiertage[Datum],SMALL(IF((tab_feiertage[Datum]=tab_plan[[#This Row],[Datum]])*(tab_feiertage[Gültigkeit]="x"),ROW(tab_feiertage[Datum])-31),1))</f>
        <v>#NUM!</v>
      </c>
    </row>
    <row r="75" spans="1:26" x14ac:dyDescent="0.25">
      <c r="A75" s="10" t="str">
        <f>TEXT(tab_plan[[#This Row],[Datum]],"TTTT")</f>
        <v>Freitag</v>
      </c>
      <c r="B75" s="9">
        <f t="shared" si="1"/>
        <v>44267</v>
      </c>
      <c r="C75" s="6"/>
      <c r="D75" s="6" t="str" cm="1">
        <f t="array" ref="D75">IFERROR(INDEX(tab_plan[Text],SMALL(IF(tab_plan[1. Wdh. am]=tab_plan[[#This Row],[Datum]],ROW(tab_plan[1. Wdh. am])-4),1)),"")</f>
        <v/>
      </c>
      <c r="E75" s="6" t="str" cm="1">
        <f t="array" ref="E75">IFERROR(INDEX(tab_plan[Text],SMALL(IF(tab_plan[2. Wdh. am]=tab_plan[[#This Row],[Datum]],ROW(tab_plan[2. Wdh. am])-4),1)),"")</f>
        <v/>
      </c>
      <c r="F75" s="6" t="str" cm="1">
        <f t="array" ref="F75">IFERROR(INDEX(tab_plan[Text],SMALL(IF(tab_plan[3. Wdh. am]=tab_plan[[#This Row],[Datum]],ROW(tab_plan[3. Wdh. am])-4),1)),"")</f>
        <v/>
      </c>
      <c r="G75" s="6" t="str" cm="1">
        <f t="array" ref="G75">IFERROR(INDEX(tab_plan[Text],SMALL(IF(tab_plan[4. Wdh. am]=tab_plan[[#This Row],[Datum]],ROW(tab_plan[4. Wdh. am])-4),1)),"")</f>
        <v/>
      </c>
      <c r="H75" s="6" t="str" cm="1">
        <f t="array" ref="H75">IFERROR(INDEX(tab_plan[Text],SMALL(IF(tab_plan[5. Wdh. am]=tab_plan[[#This Row],[Datum]],ROW(tab_plan[5. Wdh. am])-4),1)),"")</f>
        <v/>
      </c>
      <c r="I75" s="6" t="str" cm="1">
        <f t="array" ref="I75">IFERROR(INDEX(tab_plan[Text],SMALL(IF(tab_plan[6. Wdh. am]=tab_plan[[#This Row],[Datum]],ROW(tab_plan[6. Wdh. am])-4),1)),"")</f>
        <v/>
      </c>
      <c r="J75" s="6" t="str" cm="1">
        <f t="array" ref="J75">IFERROR(INDEX(tab_plan[Text],SMALL(IF(tab_plan[7. Wdh. am]=tab_plan[[#This Row],[Datum]],ROW(tab_plan[7. Wdh. am])-4),1)),"")</f>
        <v/>
      </c>
      <c r="K75" s="13">
        <f>IF(tab_plan[[#This Row],[1. Wdh. ]]&lt;&gt;"",tab_plan[[#This Row],[1. Wdh. ]],IFERROR(tab_plan[[#This Row],[Datum]]+VLOOKUP(tab_plan[[#This Row],[Wochentag]],tab_wiederholung[],2,0),""))</f>
        <v>44267</v>
      </c>
      <c r="L75" s="13">
        <f>IF(tab_plan[[#This Row],[2. Wdh. ]]&lt;&gt;"",tab_plan[[#This Row],[2. Wdh. ]],IFERROR(tab_plan[[#This Row],[Datum]]+VLOOKUP(tab_plan[[#This Row],[Wochentag]],tab_wiederholung[],3,0),""))</f>
        <v>44268</v>
      </c>
      <c r="M75" s="13">
        <f>IF(tab_plan[[#This Row],[3. Wdh. ]]&lt;&gt;"",tab_plan[[#This Row],[3. Wdh. ]],IFERROR(tab_plan[[#This Row],[Datum]]+VLOOKUP(tab_plan[[#This Row],[Wochentag]],tab_wiederholung[],4,0),""))</f>
        <v>44270</v>
      </c>
      <c r="N75" s="13">
        <f>IF(tab_plan[[#This Row],[4. Wdh. ]]&lt;&gt;"",tab_plan[[#This Row],[4. Wdh. ]],IFERROR(tab_plan[[#This Row],[Datum]]+VLOOKUP(tab_plan[[#This Row],[Wochentag]],tab_wiederholung[],5,0),""))</f>
        <v>44274</v>
      </c>
      <c r="O75" s="13">
        <f>IF(tab_plan[[#This Row],[5. Wdh. ]]&lt;&gt;"",tab_plan[[#This Row],[5. Wdh. ]],IFERROR(tab_plan[[#This Row],[Datum]]+VLOOKUP(tab_plan[[#This Row],[Wochentag]],tab_wiederholung[],6,0),""))</f>
        <v>44288</v>
      </c>
      <c r="P75" s="13">
        <f>IF(tab_plan[[#This Row],[6. Wdh. ]]&lt;&gt;"",tab_plan[[#This Row],[6. Wdh. ]],IFERROR(tab_plan[[#This Row],[Datum]]+VLOOKUP(tab_plan[[#This Row],[Wochentag]],tab_wiederholung[],7,0),""))</f>
        <v>44323</v>
      </c>
      <c r="Q75" s="13">
        <f>IF(tab_plan[[#This Row],[7. Wdh. ]]&lt;&gt;"",tab_plan[[#This Row],[7. Wdh. ]],IFERROR(tab_plan[[#This Row],[Datum]]+VLOOKUP(tab_plan[[#This Row],[Wochentag]],tab_wiederholung[],8,0),""))</f>
        <v>44631</v>
      </c>
      <c r="R75" s="13"/>
      <c r="S75" s="13"/>
      <c r="T75" s="13"/>
      <c r="U75" s="13"/>
      <c r="V75" s="13"/>
      <c r="W75" s="13"/>
      <c r="X75" s="13"/>
      <c r="Y75" s="13" t="str">
        <f>IF(tab_plan[[#This Row],[Aufgabe]]&lt;&gt;"",tab_plan[[#This Row],[Aufgabe]]&amp;" ("&amp;TEXT(tab_plan[[#This Row],[Datum]],"T.M.")&amp;")","")</f>
        <v/>
      </c>
      <c r="Z75" s="13" t="e" cm="1">
        <f t="array" ref="Z75">tab_plan[[#This Row],[Datum]]=INDEX(tab_feiertage[Datum],SMALL(IF((tab_feiertage[Datum]=tab_plan[[#This Row],[Datum]])*(tab_feiertage[Gültigkeit]="x"),ROW(tab_feiertage[Datum])-31),1))</f>
        <v>#NUM!</v>
      </c>
    </row>
    <row r="76" spans="1:26" x14ac:dyDescent="0.25">
      <c r="A76" s="10" t="str">
        <f>TEXT(tab_plan[[#This Row],[Datum]],"TTTT")</f>
        <v>Samstag</v>
      </c>
      <c r="B76" s="9">
        <f t="shared" si="1"/>
        <v>44268</v>
      </c>
      <c r="C76" s="6"/>
      <c r="D76" s="6" t="str" cm="1">
        <f t="array" ref="D76">IFERROR(INDEX(tab_plan[Text],SMALL(IF(tab_plan[1. Wdh. am]=tab_plan[[#This Row],[Datum]],ROW(tab_plan[1. Wdh. am])-4),1)),"")</f>
        <v/>
      </c>
      <c r="E76" s="6" t="str" cm="1">
        <f t="array" ref="E76">IFERROR(INDEX(tab_plan[Text],SMALL(IF(tab_plan[2. Wdh. am]=tab_plan[[#This Row],[Datum]],ROW(tab_plan[2. Wdh. am])-4),1)),"")</f>
        <v/>
      </c>
      <c r="F76" s="6" t="str" cm="1">
        <f t="array" ref="F76">IFERROR(INDEX(tab_plan[Text],SMALL(IF(tab_plan[3. Wdh. am]=tab_plan[[#This Row],[Datum]],ROW(tab_plan[3. Wdh. am])-4),1)),"")</f>
        <v/>
      </c>
      <c r="G76" s="6" t="str" cm="1">
        <f t="array" ref="G76">IFERROR(INDEX(tab_plan[Text],SMALL(IF(tab_plan[4. Wdh. am]=tab_plan[[#This Row],[Datum]],ROW(tab_plan[4. Wdh. am])-4),1)),"")</f>
        <v/>
      </c>
      <c r="H76" s="6" t="str" cm="1">
        <f t="array" ref="H76">IFERROR(INDEX(tab_plan[Text],SMALL(IF(tab_plan[5. Wdh. am]=tab_plan[[#This Row],[Datum]],ROW(tab_plan[5. Wdh. am])-4),1)),"")</f>
        <v/>
      </c>
      <c r="I76" s="6" t="str" cm="1">
        <f t="array" ref="I76">IFERROR(INDEX(tab_plan[Text],SMALL(IF(tab_plan[6. Wdh. am]=tab_plan[[#This Row],[Datum]],ROW(tab_plan[6. Wdh. am])-4),1)),"")</f>
        <v/>
      </c>
      <c r="J76" s="6" t="str" cm="1">
        <f t="array" ref="J76">IFERROR(INDEX(tab_plan[Text],SMALL(IF(tab_plan[7. Wdh. am]=tab_plan[[#This Row],[Datum]],ROW(tab_plan[7. Wdh. am])-4),1)),"")</f>
        <v/>
      </c>
      <c r="K76" s="13">
        <f>IF(tab_plan[[#This Row],[1. Wdh. ]]&lt;&gt;"",tab_plan[[#This Row],[1. Wdh. ]],IFERROR(tab_plan[[#This Row],[Datum]]+VLOOKUP(tab_plan[[#This Row],[Wochentag]],tab_wiederholung[],2,0),""))</f>
        <v>44268</v>
      </c>
      <c r="L76" s="13">
        <f>IF(tab_plan[[#This Row],[2. Wdh. ]]&lt;&gt;"",tab_plan[[#This Row],[2. Wdh. ]],IFERROR(tab_plan[[#This Row],[Datum]]+VLOOKUP(tab_plan[[#This Row],[Wochentag]],tab_wiederholung[],3,0),""))</f>
        <v>44269</v>
      </c>
      <c r="M76" s="13">
        <f>IF(tab_plan[[#This Row],[3. Wdh. ]]&lt;&gt;"",tab_plan[[#This Row],[3. Wdh. ]],IFERROR(tab_plan[[#This Row],[Datum]]+VLOOKUP(tab_plan[[#This Row],[Wochentag]],tab_wiederholung[],4,0),""))</f>
        <v>44271</v>
      </c>
      <c r="N76" s="13">
        <f>IF(tab_plan[[#This Row],[4. Wdh. ]]&lt;&gt;"",tab_plan[[#This Row],[4. Wdh. ]],IFERROR(tab_plan[[#This Row],[Datum]]+VLOOKUP(tab_plan[[#This Row],[Wochentag]],tab_wiederholung[],5,0),""))</f>
        <v>44275</v>
      </c>
      <c r="O76" s="13">
        <f>IF(tab_plan[[#This Row],[5. Wdh. ]]&lt;&gt;"",tab_plan[[#This Row],[5. Wdh. ]],IFERROR(tab_plan[[#This Row],[Datum]]+VLOOKUP(tab_plan[[#This Row],[Wochentag]],tab_wiederholung[],6,0),""))</f>
        <v>44289</v>
      </c>
      <c r="P76" s="13">
        <f>IF(tab_plan[[#This Row],[6. Wdh. ]]&lt;&gt;"",tab_plan[[#This Row],[6. Wdh. ]],IFERROR(tab_plan[[#This Row],[Datum]]+VLOOKUP(tab_plan[[#This Row],[Wochentag]],tab_wiederholung[],7,0),""))</f>
        <v>44324</v>
      </c>
      <c r="Q76" s="13">
        <f>IF(tab_plan[[#This Row],[7. Wdh. ]]&lt;&gt;"",tab_plan[[#This Row],[7. Wdh. ]],IFERROR(tab_plan[[#This Row],[Datum]]+VLOOKUP(tab_plan[[#This Row],[Wochentag]],tab_wiederholung[],8,0),""))</f>
        <v>44632</v>
      </c>
      <c r="R76" s="13"/>
      <c r="S76" s="13"/>
      <c r="T76" s="13"/>
      <c r="U76" s="13"/>
      <c r="V76" s="13"/>
      <c r="W76" s="13"/>
      <c r="X76" s="13"/>
      <c r="Y76" s="13" t="str">
        <f>IF(tab_plan[[#This Row],[Aufgabe]]&lt;&gt;"",tab_plan[[#This Row],[Aufgabe]]&amp;" ("&amp;TEXT(tab_plan[[#This Row],[Datum]],"T.M.")&amp;")","")</f>
        <v/>
      </c>
      <c r="Z76" s="13" t="e" cm="1">
        <f t="array" ref="Z76">tab_plan[[#This Row],[Datum]]=INDEX(tab_feiertage[Datum],SMALL(IF((tab_feiertage[Datum]=tab_plan[[#This Row],[Datum]])*(tab_feiertage[Gültigkeit]="x"),ROW(tab_feiertage[Datum])-31),1))</f>
        <v>#NUM!</v>
      </c>
    </row>
    <row r="77" spans="1:26" x14ac:dyDescent="0.25">
      <c r="A77" s="10" t="str">
        <f>TEXT(tab_plan[[#This Row],[Datum]],"TTTT")</f>
        <v>Sonntag</v>
      </c>
      <c r="B77" s="9">
        <f t="shared" si="1"/>
        <v>44269</v>
      </c>
      <c r="C77" s="6"/>
      <c r="D77" s="6" t="str" cm="1">
        <f t="array" ref="D77">IFERROR(INDEX(tab_plan[Text],SMALL(IF(tab_plan[1. Wdh. am]=tab_plan[[#This Row],[Datum]],ROW(tab_plan[1. Wdh. am])-4),1)),"")</f>
        <v/>
      </c>
      <c r="E77" s="6" t="str" cm="1">
        <f t="array" ref="E77">IFERROR(INDEX(tab_plan[Text],SMALL(IF(tab_plan[2. Wdh. am]=tab_plan[[#This Row],[Datum]],ROW(tab_plan[2. Wdh. am])-4),1)),"")</f>
        <v/>
      </c>
      <c r="F77" s="6" t="str" cm="1">
        <f t="array" ref="F77">IFERROR(INDEX(tab_plan[Text],SMALL(IF(tab_plan[3. Wdh. am]=tab_plan[[#This Row],[Datum]],ROW(tab_plan[3. Wdh. am])-4),1)),"")</f>
        <v/>
      </c>
      <c r="G77" s="6" t="str" cm="1">
        <f t="array" ref="G77">IFERROR(INDEX(tab_plan[Text],SMALL(IF(tab_plan[4. Wdh. am]=tab_plan[[#This Row],[Datum]],ROW(tab_plan[4. Wdh. am])-4),1)),"")</f>
        <v/>
      </c>
      <c r="H77" s="6" t="str" cm="1">
        <f t="array" ref="H77">IFERROR(INDEX(tab_plan[Text],SMALL(IF(tab_plan[5. Wdh. am]=tab_plan[[#This Row],[Datum]],ROW(tab_plan[5. Wdh. am])-4),1)),"")</f>
        <v/>
      </c>
      <c r="I77" s="6" t="str" cm="1">
        <f t="array" ref="I77">IFERROR(INDEX(tab_plan[Text],SMALL(IF(tab_plan[6. Wdh. am]=tab_plan[[#This Row],[Datum]],ROW(tab_plan[6. Wdh. am])-4),1)),"")</f>
        <v/>
      </c>
      <c r="J77" s="6" t="str" cm="1">
        <f t="array" ref="J77">IFERROR(INDEX(tab_plan[Text],SMALL(IF(tab_plan[7. Wdh. am]=tab_plan[[#This Row],[Datum]],ROW(tab_plan[7. Wdh. am])-4),1)),"")</f>
        <v/>
      </c>
      <c r="K77" s="13">
        <f>IF(tab_plan[[#This Row],[1. Wdh. ]]&lt;&gt;"",tab_plan[[#This Row],[1. Wdh. ]],IFERROR(tab_plan[[#This Row],[Datum]]+VLOOKUP(tab_plan[[#This Row],[Wochentag]],tab_wiederholung[],2,0),""))</f>
        <v>44269</v>
      </c>
      <c r="L77" s="13">
        <f>IF(tab_plan[[#This Row],[2. Wdh. ]]&lt;&gt;"",tab_plan[[#This Row],[2. Wdh. ]],IFERROR(tab_plan[[#This Row],[Datum]]+VLOOKUP(tab_plan[[#This Row],[Wochentag]],tab_wiederholung[],3,0),""))</f>
        <v>44270</v>
      </c>
      <c r="M77" s="13">
        <f>IF(tab_plan[[#This Row],[3. Wdh. ]]&lt;&gt;"",tab_plan[[#This Row],[3. Wdh. ]],IFERROR(tab_plan[[#This Row],[Datum]]+VLOOKUP(tab_plan[[#This Row],[Wochentag]],tab_wiederholung[],4,0),""))</f>
        <v>44272</v>
      </c>
      <c r="N77" s="13">
        <f>IF(tab_plan[[#This Row],[4. Wdh. ]]&lt;&gt;"",tab_plan[[#This Row],[4. Wdh. ]],IFERROR(tab_plan[[#This Row],[Datum]]+VLOOKUP(tab_plan[[#This Row],[Wochentag]],tab_wiederholung[],5,0),""))</f>
        <v>44276</v>
      </c>
      <c r="O77" s="13">
        <f>IF(tab_plan[[#This Row],[5. Wdh. ]]&lt;&gt;"",tab_plan[[#This Row],[5. Wdh. ]],IFERROR(tab_plan[[#This Row],[Datum]]+VLOOKUP(tab_plan[[#This Row],[Wochentag]],tab_wiederholung[],6,0),""))</f>
        <v>44290</v>
      </c>
      <c r="P77" s="13">
        <f>IF(tab_plan[[#This Row],[6. Wdh. ]]&lt;&gt;"",tab_plan[[#This Row],[6. Wdh. ]],IFERROR(tab_plan[[#This Row],[Datum]]+VLOOKUP(tab_plan[[#This Row],[Wochentag]],tab_wiederholung[],7,0),""))</f>
        <v>44325</v>
      </c>
      <c r="Q77" s="13">
        <f>IF(tab_plan[[#This Row],[7. Wdh. ]]&lt;&gt;"",tab_plan[[#This Row],[7. Wdh. ]],IFERROR(tab_plan[[#This Row],[Datum]]+VLOOKUP(tab_plan[[#This Row],[Wochentag]],tab_wiederholung[],8,0),""))</f>
        <v>44633</v>
      </c>
      <c r="R77" s="13"/>
      <c r="S77" s="13"/>
      <c r="T77" s="13"/>
      <c r="U77" s="13"/>
      <c r="V77" s="13"/>
      <c r="W77" s="13"/>
      <c r="X77" s="13"/>
      <c r="Y77" s="13" t="str">
        <f>IF(tab_plan[[#This Row],[Aufgabe]]&lt;&gt;"",tab_plan[[#This Row],[Aufgabe]]&amp;" ("&amp;TEXT(tab_plan[[#This Row],[Datum]],"T.M.")&amp;")","")</f>
        <v/>
      </c>
      <c r="Z77" s="13" t="e" cm="1">
        <f t="array" ref="Z77">tab_plan[[#This Row],[Datum]]=INDEX(tab_feiertage[Datum],SMALL(IF((tab_feiertage[Datum]=tab_plan[[#This Row],[Datum]])*(tab_feiertage[Gültigkeit]="x"),ROW(tab_feiertage[Datum])-31),1))</f>
        <v>#NUM!</v>
      </c>
    </row>
    <row r="78" spans="1:26" x14ac:dyDescent="0.25">
      <c r="A78" s="10" t="str">
        <f>TEXT(tab_plan[[#This Row],[Datum]],"TTTT")</f>
        <v>Montag</v>
      </c>
      <c r="B78" s="9">
        <f t="shared" si="1"/>
        <v>44270</v>
      </c>
      <c r="C78" s="6"/>
      <c r="D78" s="6" t="str" cm="1">
        <f t="array" ref="D78">IFERROR(INDEX(tab_plan[Text],SMALL(IF(tab_plan[1. Wdh. am]=tab_plan[[#This Row],[Datum]],ROW(tab_plan[1. Wdh. am])-4),1)),"")</f>
        <v/>
      </c>
      <c r="E78" s="6" t="str" cm="1">
        <f t="array" ref="E78">IFERROR(INDEX(tab_plan[Text],SMALL(IF(tab_plan[2. Wdh. am]=tab_plan[[#This Row],[Datum]],ROW(tab_plan[2. Wdh. am])-4),1)),"")</f>
        <v/>
      </c>
      <c r="F78" s="6" t="str" cm="1">
        <f t="array" ref="F78">IFERROR(INDEX(tab_plan[Text],SMALL(IF(tab_plan[3. Wdh. am]=tab_plan[[#This Row],[Datum]],ROW(tab_plan[3. Wdh. am])-4),1)),"")</f>
        <v/>
      </c>
      <c r="G78" s="6" t="str" cm="1">
        <f t="array" ref="G78">IFERROR(INDEX(tab_plan[Text],SMALL(IF(tab_plan[4. Wdh. am]=tab_plan[[#This Row],[Datum]],ROW(tab_plan[4. Wdh. am])-4),1)),"")</f>
        <v/>
      </c>
      <c r="H78" s="6" t="str" cm="1">
        <f t="array" ref="H78">IFERROR(INDEX(tab_plan[Text],SMALL(IF(tab_plan[5. Wdh. am]=tab_plan[[#This Row],[Datum]],ROW(tab_plan[5. Wdh. am])-4),1)),"")</f>
        <v/>
      </c>
      <c r="I78" s="6" t="str" cm="1">
        <f t="array" ref="I78">IFERROR(INDEX(tab_plan[Text],SMALL(IF(tab_plan[6. Wdh. am]=tab_plan[[#This Row],[Datum]],ROW(tab_plan[6. Wdh. am])-4),1)),"")</f>
        <v/>
      </c>
      <c r="J78" s="6" t="str" cm="1">
        <f t="array" ref="J78">IFERROR(INDEX(tab_plan[Text],SMALL(IF(tab_plan[7. Wdh. am]=tab_plan[[#This Row],[Datum]],ROW(tab_plan[7. Wdh. am])-4),1)),"")</f>
        <v/>
      </c>
      <c r="K78" s="13">
        <f>IF(tab_plan[[#This Row],[1. Wdh. ]]&lt;&gt;"",tab_plan[[#This Row],[1. Wdh. ]],IFERROR(tab_plan[[#This Row],[Datum]]+VLOOKUP(tab_plan[[#This Row],[Wochentag]],tab_wiederholung[],2,0),""))</f>
        <v>44270</v>
      </c>
      <c r="L78" s="13">
        <f>IF(tab_plan[[#This Row],[2. Wdh. ]]&lt;&gt;"",tab_plan[[#This Row],[2. Wdh. ]],IFERROR(tab_plan[[#This Row],[Datum]]+VLOOKUP(tab_plan[[#This Row],[Wochentag]],tab_wiederholung[],3,0),""))</f>
        <v>44271</v>
      </c>
      <c r="M78" s="13">
        <f>IF(tab_plan[[#This Row],[3. Wdh. ]]&lt;&gt;"",tab_plan[[#This Row],[3. Wdh. ]],IFERROR(tab_plan[[#This Row],[Datum]]+VLOOKUP(tab_plan[[#This Row],[Wochentag]],tab_wiederholung[],4,0),""))</f>
        <v>44273</v>
      </c>
      <c r="N78" s="13">
        <f>IF(tab_plan[[#This Row],[4. Wdh. ]]&lt;&gt;"",tab_plan[[#This Row],[4. Wdh. ]],IFERROR(tab_plan[[#This Row],[Datum]]+VLOOKUP(tab_plan[[#This Row],[Wochentag]],tab_wiederholung[],5,0),""))</f>
        <v>44277</v>
      </c>
      <c r="O78" s="13">
        <f>IF(tab_plan[[#This Row],[5. Wdh. ]]&lt;&gt;"",tab_plan[[#This Row],[5. Wdh. ]],IFERROR(tab_plan[[#This Row],[Datum]]+VLOOKUP(tab_plan[[#This Row],[Wochentag]],tab_wiederholung[],6,0),""))</f>
        <v>44291</v>
      </c>
      <c r="P78" s="13">
        <f>IF(tab_plan[[#This Row],[6. Wdh. ]]&lt;&gt;"",tab_plan[[#This Row],[6. Wdh. ]],IFERROR(tab_plan[[#This Row],[Datum]]+VLOOKUP(tab_plan[[#This Row],[Wochentag]],tab_wiederholung[],7,0),""))</f>
        <v>44326</v>
      </c>
      <c r="Q78" s="13">
        <f>IF(tab_plan[[#This Row],[7. Wdh. ]]&lt;&gt;"",tab_plan[[#This Row],[7. Wdh. ]],IFERROR(tab_plan[[#This Row],[Datum]]+VLOOKUP(tab_plan[[#This Row],[Wochentag]],tab_wiederholung[],8,0),""))</f>
        <v>44634</v>
      </c>
      <c r="R78" s="13"/>
      <c r="S78" s="13"/>
      <c r="T78" s="13"/>
      <c r="U78" s="13"/>
      <c r="V78" s="13"/>
      <c r="W78" s="13"/>
      <c r="X78" s="13"/>
      <c r="Y78" s="13" t="str">
        <f>IF(tab_plan[[#This Row],[Aufgabe]]&lt;&gt;"",tab_plan[[#This Row],[Aufgabe]]&amp;" ("&amp;TEXT(tab_plan[[#This Row],[Datum]],"T.M.")&amp;")","")</f>
        <v/>
      </c>
      <c r="Z78" s="13" t="e" cm="1">
        <f t="array" ref="Z78">tab_plan[[#This Row],[Datum]]=INDEX(tab_feiertage[Datum],SMALL(IF((tab_feiertage[Datum]=tab_plan[[#This Row],[Datum]])*(tab_feiertage[Gültigkeit]="x"),ROW(tab_feiertage[Datum])-31),1))</f>
        <v>#NUM!</v>
      </c>
    </row>
    <row r="79" spans="1:26" x14ac:dyDescent="0.25">
      <c r="A79" s="10" t="str">
        <f>TEXT(tab_plan[[#This Row],[Datum]],"TTTT")</f>
        <v>Dienstag</v>
      </c>
      <c r="B79" s="9">
        <f t="shared" si="1"/>
        <v>44271</v>
      </c>
      <c r="C79" s="6"/>
      <c r="D79" s="6" t="str" cm="1">
        <f t="array" ref="D79">IFERROR(INDEX(tab_plan[Text],SMALL(IF(tab_plan[1. Wdh. am]=tab_plan[[#This Row],[Datum]],ROW(tab_plan[1. Wdh. am])-4),1)),"")</f>
        <v/>
      </c>
      <c r="E79" s="6" t="str" cm="1">
        <f t="array" ref="E79">IFERROR(INDEX(tab_plan[Text],SMALL(IF(tab_plan[2. Wdh. am]=tab_plan[[#This Row],[Datum]],ROW(tab_plan[2. Wdh. am])-4),1)),"")</f>
        <v/>
      </c>
      <c r="F79" s="6" t="str" cm="1">
        <f t="array" ref="F79">IFERROR(INDEX(tab_plan[Text],SMALL(IF(tab_plan[3. Wdh. am]=tab_plan[[#This Row],[Datum]],ROW(tab_plan[3. Wdh. am])-4),1)),"")</f>
        <v/>
      </c>
      <c r="G79" s="6" t="str" cm="1">
        <f t="array" ref="G79">IFERROR(INDEX(tab_plan[Text],SMALL(IF(tab_plan[4. Wdh. am]=tab_plan[[#This Row],[Datum]],ROW(tab_plan[4. Wdh. am])-4),1)),"")</f>
        <v/>
      </c>
      <c r="H79" s="6" t="str" cm="1">
        <f t="array" ref="H79">IFERROR(INDEX(tab_plan[Text],SMALL(IF(tab_plan[5. Wdh. am]=tab_plan[[#This Row],[Datum]],ROW(tab_plan[5. Wdh. am])-4),1)),"")</f>
        <v/>
      </c>
      <c r="I79" s="6" t="str" cm="1">
        <f t="array" ref="I79">IFERROR(INDEX(tab_plan[Text],SMALL(IF(tab_plan[6. Wdh. am]=tab_plan[[#This Row],[Datum]],ROW(tab_plan[6. Wdh. am])-4),1)),"")</f>
        <v/>
      </c>
      <c r="J79" s="6" t="str" cm="1">
        <f t="array" ref="J79">IFERROR(INDEX(tab_plan[Text],SMALL(IF(tab_plan[7. Wdh. am]=tab_plan[[#This Row],[Datum]],ROW(tab_plan[7. Wdh. am])-4),1)),"")</f>
        <v/>
      </c>
      <c r="K79" s="13">
        <f>IF(tab_plan[[#This Row],[1. Wdh. ]]&lt;&gt;"",tab_plan[[#This Row],[1. Wdh. ]],IFERROR(tab_plan[[#This Row],[Datum]]+VLOOKUP(tab_plan[[#This Row],[Wochentag]],tab_wiederholung[],2,0),""))</f>
        <v>44271</v>
      </c>
      <c r="L79" s="13">
        <f>IF(tab_plan[[#This Row],[2. Wdh. ]]&lt;&gt;"",tab_plan[[#This Row],[2. Wdh. ]],IFERROR(tab_plan[[#This Row],[Datum]]+VLOOKUP(tab_plan[[#This Row],[Wochentag]],tab_wiederholung[],3,0),""))</f>
        <v>44272</v>
      </c>
      <c r="M79" s="13">
        <f>IF(tab_plan[[#This Row],[3. Wdh. ]]&lt;&gt;"",tab_plan[[#This Row],[3. Wdh. ]],IFERROR(tab_plan[[#This Row],[Datum]]+VLOOKUP(tab_plan[[#This Row],[Wochentag]],tab_wiederholung[],4,0),""))</f>
        <v>44274</v>
      </c>
      <c r="N79" s="13">
        <f>IF(tab_plan[[#This Row],[4. Wdh. ]]&lt;&gt;"",tab_plan[[#This Row],[4. Wdh. ]],IFERROR(tab_plan[[#This Row],[Datum]]+VLOOKUP(tab_plan[[#This Row],[Wochentag]],tab_wiederholung[],5,0),""))</f>
        <v>44278</v>
      </c>
      <c r="O79" s="13">
        <f>IF(tab_plan[[#This Row],[5. Wdh. ]]&lt;&gt;"",tab_plan[[#This Row],[5. Wdh. ]],IFERROR(tab_plan[[#This Row],[Datum]]+VLOOKUP(tab_plan[[#This Row],[Wochentag]],tab_wiederholung[],6,0),""))</f>
        <v>44292</v>
      </c>
      <c r="P79" s="13">
        <f>IF(tab_plan[[#This Row],[6. Wdh. ]]&lt;&gt;"",tab_plan[[#This Row],[6. Wdh. ]],IFERROR(tab_plan[[#This Row],[Datum]]+VLOOKUP(tab_plan[[#This Row],[Wochentag]],tab_wiederholung[],7,0),""))</f>
        <v>44327</v>
      </c>
      <c r="Q79" s="13">
        <f>IF(tab_plan[[#This Row],[7. Wdh. ]]&lt;&gt;"",tab_plan[[#This Row],[7. Wdh. ]],IFERROR(tab_plan[[#This Row],[Datum]]+VLOOKUP(tab_plan[[#This Row],[Wochentag]],tab_wiederholung[],8,0),""))</f>
        <v>44635</v>
      </c>
      <c r="R79" s="13"/>
      <c r="S79" s="13"/>
      <c r="T79" s="13"/>
      <c r="U79" s="13"/>
      <c r="V79" s="13"/>
      <c r="W79" s="13"/>
      <c r="X79" s="13"/>
      <c r="Y79" s="13" t="str">
        <f>IF(tab_plan[[#This Row],[Aufgabe]]&lt;&gt;"",tab_plan[[#This Row],[Aufgabe]]&amp;" ("&amp;TEXT(tab_plan[[#This Row],[Datum]],"T.M.")&amp;")","")</f>
        <v/>
      </c>
      <c r="Z79" s="13" t="e" cm="1">
        <f t="array" ref="Z79">tab_plan[[#This Row],[Datum]]=INDEX(tab_feiertage[Datum],SMALL(IF((tab_feiertage[Datum]=tab_plan[[#This Row],[Datum]])*(tab_feiertage[Gültigkeit]="x"),ROW(tab_feiertage[Datum])-31),1))</f>
        <v>#NUM!</v>
      </c>
    </row>
    <row r="80" spans="1:26" x14ac:dyDescent="0.25">
      <c r="A80" s="10" t="str">
        <f>TEXT(tab_plan[[#This Row],[Datum]],"TTTT")</f>
        <v>Mittwoch</v>
      </c>
      <c r="B80" s="9">
        <f t="shared" si="1"/>
        <v>44272</v>
      </c>
      <c r="C80" s="6"/>
      <c r="D80" s="6" t="str" cm="1">
        <f t="array" ref="D80">IFERROR(INDEX(tab_plan[Text],SMALL(IF(tab_plan[1. Wdh. am]=tab_plan[[#This Row],[Datum]],ROW(tab_plan[1. Wdh. am])-4),1)),"")</f>
        <v/>
      </c>
      <c r="E80" s="6" t="str" cm="1">
        <f t="array" ref="E80">IFERROR(INDEX(tab_plan[Text],SMALL(IF(tab_plan[2. Wdh. am]=tab_plan[[#This Row],[Datum]],ROW(tab_plan[2. Wdh. am])-4),1)),"")</f>
        <v/>
      </c>
      <c r="F80" s="6" t="str" cm="1">
        <f t="array" ref="F80">IFERROR(INDEX(tab_plan[Text],SMALL(IF(tab_plan[3. Wdh. am]=tab_plan[[#This Row],[Datum]],ROW(tab_plan[3. Wdh. am])-4),1)),"")</f>
        <v/>
      </c>
      <c r="G80" s="6" t="str" cm="1">
        <f t="array" ref="G80">IFERROR(INDEX(tab_plan[Text],SMALL(IF(tab_plan[4. Wdh. am]=tab_plan[[#This Row],[Datum]],ROW(tab_plan[4. Wdh. am])-4),1)),"")</f>
        <v/>
      </c>
      <c r="H80" s="6" t="str" cm="1">
        <f t="array" ref="H80">IFERROR(INDEX(tab_plan[Text],SMALL(IF(tab_plan[5. Wdh. am]=tab_plan[[#This Row],[Datum]],ROW(tab_plan[5. Wdh. am])-4),1)),"")</f>
        <v/>
      </c>
      <c r="I80" s="6" t="str" cm="1">
        <f t="array" ref="I80">IFERROR(INDEX(tab_plan[Text],SMALL(IF(tab_plan[6. Wdh. am]=tab_plan[[#This Row],[Datum]],ROW(tab_plan[6. Wdh. am])-4),1)),"")</f>
        <v/>
      </c>
      <c r="J80" s="6" t="str" cm="1">
        <f t="array" ref="J80">IFERROR(INDEX(tab_plan[Text],SMALL(IF(tab_plan[7. Wdh. am]=tab_plan[[#This Row],[Datum]],ROW(tab_plan[7. Wdh. am])-4),1)),"")</f>
        <v/>
      </c>
      <c r="K80" s="13">
        <f>IF(tab_plan[[#This Row],[1. Wdh. ]]&lt;&gt;"",tab_plan[[#This Row],[1. Wdh. ]],IFERROR(tab_plan[[#This Row],[Datum]]+VLOOKUP(tab_plan[[#This Row],[Wochentag]],tab_wiederholung[],2,0),""))</f>
        <v>44272</v>
      </c>
      <c r="L80" s="13">
        <f>IF(tab_plan[[#This Row],[2. Wdh. ]]&lt;&gt;"",tab_plan[[#This Row],[2. Wdh. ]],IFERROR(tab_plan[[#This Row],[Datum]]+VLOOKUP(tab_plan[[#This Row],[Wochentag]],tab_wiederholung[],3,0),""))</f>
        <v>44273</v>
      </c>
      <c r="M80" s="13">
        <f>IF(tab_plan[[#This Row],[3. Wdh. ]]&lt;&gt;"",tab_plan[[#This Row],[3. Wdh. ]],IFERROR(tab_plan[[#This Row],[Datum]]+VLOOKUP(tab_plan[[#This Row],[Wochentag]],tab_wiederholung[],4,0),""))</f>
        <v>44275</v>
      </c>
      <c r="N80" s="13">
        <f>IF(tab_plan[[#This Row],[4. Wdh. ]]&lt;&gt;"",tab_plan[[#This Row],[4. Wdh. ]],IFERROR(tab_plan[[#This Row],[Datum]]+VLOOKUP(tab_plan[[#This Row],[Wochentag]],tab_wiederholung[],5,0),""))</f>
        <v>44279</v>
      </c>
      <c r="O80" s="13">
        <f>IF(tab_plan[[#This Row],[5. Wdh. ]]&lt;&gt;"",tab_plan[[#This Row],[5. Wdh. ]],IFERROR(tab_plan[[#This Row],[Datum]]+VLOOKUP(tab_plan[[#This Row],[Wochentag]],tab_wiederholung[],6,0),""))</f>
        <v>44293</v>
      </c>
      <c r="P80" s="13">
        <f>IF(tab_plan[[#This Row],[6. Wdh. ]]&lt;&gt;"",tab_plan[[#This Row],[6. Wdh. ]],IFERROR(tab_plan[[#This Row],[Datum]]+VLOOKUP(tab_plan[[#This Row],[Wochentag]],tab_wiederholung[],7,0),""))</f>
        <v>44328</v>
      </c>
      <c r="Q80" s="13">
        <f>IF(tab_plan[[#This Row],[7. Wdh. ]]&lt;&gt;"",tab_plan[[#This Row],[7. Wdh. ]],IFERROR(tab_plan[[#This Row],[Datum]]+VLOOKUP(tab_plan[[#This Row],[Wochentag]],tab_wiederholung[],8,0),""))</f>
        <v>44636</v>
      </c>
      <c r="R80" s="13"/>
      <c r="S80" s="13"/>
      <c r="T80" s="13"/>
      <c r="U80" s="13"/>
      <c r="V80" s="13"/>
      <c r="W80" s="13"/>
      <c r="X80" s="13"/>
      <c r="Y80" s="13" t="str">
        <f>IF(tab_plan[[#This Row],[Aufgabe]]&lt;&gt;"",tab_plan[[#This Row],[Aufgabe]]&amp;" ("&amp;TEXT(tab_plan[[#This Row],[Datum]],"T.M.")&amp;")","")</f>
        <v/>
      </c>
      <c r="Z80" s="13" t="e" cm="1">
        <f t="array" ref="Z80">tab_plan[[#This Row],[Datum]]=INDEX(tab_feiertage[Datum],SMALL(IF((tab_feiertage[Datum]=tab_plan[[#This Row],[Datum]])*(tab_feiertage[Gültigkeit]="x"),ROW(tab_feiertage[Datum])-31),1))</f>
        <v>#NUM!</v>
      </c>
    </row>
    <row r="81" spans="1:26" x14ac:dyDescent="0.25">
      <c r="A81" s="10" t="str">
        <f>TEXT(tab_plan[[#This Row],[Datum]],"TTTT")</f>
        <v>Donnerstag</v>
      </c>
      <c r="B81" s="9">
        <f t="shared" si="1"/>
        <v>44273</v>
      </c>
      <c r="C81" s="6"/>
      <c r="D81" s="6" t="str" cm="1">
        <f t="array" ref="D81">IFERROR(INDEX(tab_plan[Text],SMALL(IF(tab_plan[1. Wdh. am]=tab_plan[[#This Row],[Datum]],ROW(tab_plan[1. Wdh. am])-4),1)),"")</f>
        <v/>
      </c>
      <c r="E81" s="6" t="str" cm="1">
        <f t="array" ref="E81">IFERROR(INDEX(tab_plan[Text],SMALL(IF(tab_plan[2. Wdh. am]=tab_plan[[#This Row],[Datum]],ROW(tab_plan[2. Wdh. am])-4),1)),"")</f>
        <v/>
      </c>
      <c r="F81" s="6" t="str" cm="1">
        <f t="array" ref="F81">IFERROR(INDEX(tab_plan[Text],SMALL(IF(tab_plan[3. Wdh. am]=tab_plan[[#This Row],[Datum]],ROW(tab_plan[3. Wdh. am])-4),1)),"")</f>
        <v/>
      </c>
      <c r="G81" s="6" t="str" cm="1">
        <f t="array" ref="G81">IFERROR(INDEX(tab_plan[Text],SMALL(IF(tab_plan[4. Wdh. am]=tab_plan[[#This Row],[Datum]],ROW(tab_plan[4. Wdh. am])-4),1)),"")</f>
        <v/>
      </c>
      <c r="H81" s="6" t="str" cm="1">
        <f t="array" ref="H81">IFERROR(INDEX(tab_plan[Text],SMALL(IF(tab_plan[5. Wdh. am]=tab_plan[[#This Row],[Datum]],ROW(tab_plan[5. Wdh. am])-4),1)),"")</f>
        <v/>
      </c>
      <c r="I81" s="6" t="str" cm="1">
        <f t="array" ref="I81">IFERROR(INDEX(tab_plan[Text],SMALL(IF(tab_plan[6. Wdh. am]=tab_plan[[#This Row],[Datum]],ROW(tab_plan[6. Wdh. am])-4),1)),"")</f>
        <v/>
      </c>
      <c r="J81" s="6" t="str" cm="1">
        <f t="array" ref="J81">IFERROR(INDEX(tab_plan[Text],SMALL(IF(tab_plan[7. Wdh. am]=tab_plan[[#This Row],[Datum]],ROW(tab_plan[7. Wdh. am])-4),1)),"")</f>
        <v/>
      </c>
      <c r="K81" s="13">
        <f>IF(tab_plan[[#This Row],[1. Wdh. ]]&lt;&gt;"",tab_plan[[#This Row],[1. Wdh. ]],IFERROR(tab_plan[[#This Row],[Datum]]+VLOOKUP(tab_plan[[#This Row],[Wochentag]],tab_wiederholung[],2,0),""))</f>
        <v>44273</v>
      </c>
      <c r="L81" s="13">
        <f>IF(tab_plan[[#This Row],[2. Wdh. ]]&lt;&gt;"",tab_plan[[#This Row],[2. Wdh. ]],IFERROR(tab_plan[[#This Row],[Datum]]+VLOOKUP(tab_plan[[#This Row],[Wochentag]],tab_wiederholung[],3,0),""))</f>
        <v>44274</v>
      </c>
      <c r="M81" s="13">
        <f>IF(tab_plan[[#This Row],[3. Wdh. ]]&lt;&gt;"",tab_plan[[#This Row],[3. Wdh. ]],IFERROR(tab_plan[[#This Row],[Datum]]+VLOOKUP(tab_plan[[#This Row],[Wochentag]],tab_wiederholung[],4,0),""))</f>
        <v>44276</v>
      </c>
      <c r="N81" s="13">
        <f>IF(tab_plan[[#This Row],[4. Wdh. ]]&lt;&gt;"",tab_plan[[#This Row],[4. Wdh. ]],IFERROR(tab_plan[[#This Row],[Datum]]+VLOOKUP(tab_plan[[#This Row],[Wochentag]],tab_wiederholung[],5,0),""))</f>
        <v>44280</v>
      </c>
      <c r="O81" s="13">
        <f>IF(tab_plan[[#This Row],[5. Wdh. ]]&lt;&gt;"",tab_plan[[#This Row],[5. Wdh. ]],IFERROR(tab_plan[[#This Row],[Datum]]+VLOOKUP(tab_plan[[#This Row],[Wochentag]],tab_wiederholung[],6,0),""))</f>
        <v>44294</v>
      </c>
      <c r="P81" s="13">
        <f>IF(tab_plan[[#This Row],[6. Wdh. ]]&lt;&gt;"",tab_plan[[#This Row],[6. Wdh. ]],IFERROR(tab_plan[[#This Row],[Datum]]+VLOOKUP(tab_plan[[#This Row],[Wochentag]],tab_wiederholung[],7,0),""))</f>
        <v>44329</v>
      </c>
      <c r="Q81" s="13">
        <f>IF(tab_plan[[#This Row],[7. Wdh. ]]&lt;&gt;"",tab_plan[[#This Row],[7. Wdh. ]],IFERROR(tab_plan[[#This Row],[Datum]]+VLOOKUP(tab_plan[[#This Row],[Wochentag]],tab_wiederholung[],8,0),""))</f>
        <v>44637</v>
      </c>
      <c r="R81" s="13"/>
      <c r="S81" s="13"/>
      <c r="T81" s="13"/>
      <c r="U81" s="13"/>
      <c r="V81" s="13"/>
      <c r="W81" s="13"/>
      <c r="X81" s="13"/>
      <c r="Y81" s="13" t="str">
        <f>IF(tab_plan[[#This Row],[Aufgabe]]&lt;&gt;"",tab_plan[[#This Row],[Aufgabe]]&amp;" ("&amp;TEXT(tab_plan[[#This Row],[Datum]],"T.M.")&amp;")","")</f>
        <v/>
      </c>
      <c r="Z81" s="13" t="e" cm="1">
        <f t="array" ref="Z81">tab_plan[[#This Row],[Datum]]=INDEX(tab_feiertage[Datum],SMALL(IF((tab_feiertage[Datum]=tab_plan[[#This Row],[Datum]])*(tab_feiertage[Gültigkeit]="x"),ROW(tab_feiertage[Datum])-31),1))</f>
        <v>#NUM!</v>
      </c>
    </row>
    <row r="82" spans="1:26" x14ac:dyDescent="0.25">
      <c r="A82" s="10" t="str">
        <f>TEXT(tab_plan[[#This Row],[Datum]],"TTTT")</f>
        <v>Freitag</v>
      </c>
      <c r="B82" s="9">
        <f t="shared" si="1"/>
        <v>44274</v>
      </c>
      <c r="C82" s="6"/>
      <c r="D82" s="6" t="str" cm="1">
        <f t="array" ref="D82">IFERROR(INDEX(tab_plan[Text],SMALL(IF(tab_plan[1. Wdh. am]=tab_plan[[#This Row],[Datum]],ROW(tab_plan[1. Wdh. am])-4),1)),"")</f>
        <v/>
      </c>
      <c r="E82" s="6" t="str" cm="1">
        <f t="array" ref="E82">IFERROR(INDEX(tab_plan[Text],SMALL(IF(tab_plan[2. Wdh. am]=tab_plan[[#This Row],[Datum]],ROW(tab_plan[2. Wdh. am])-4),1)),"")</f>
        <v/>
      </c>
      <c r="F82" s="6" t="str" cm="1">
        <f t="array" ref="F82">IFERROR(INDEX(tab_plan[Text],SMALL(IF(tab_plan[3. Wdh. am]=tab_plan[[#This Row],[Datum]],ROW(tab_plan[3. Wdh. am])-4),1)),"")</f>
        <v/>
      </c>
      <c r="G82" s="6" t="str" cm="1">
        <f t="array" ref="G82">IFERROR(INDEX(tab_plan[Text],SMALL(IF(tab_plan[4. Wdh. am]=tab_plan[[#This Row],[Datum]],ROW(tab_plan[4. Wdh. am])-4),1)),"")</f>
        <v/>
      </c>
      <c r="H82" s="6" t="str" cm="1">
        <f t="array" ref="H82">IFERROR(INDEX(tab_plan[Text],SMALL(IF(tab_plan[5. Wdh. am]=tab_plan[[#This Row],[Datum]],ROW(tab_plan[5. Wdh. am])-4),1)),"")</f>
        <v/>
      </c>
      <c r="I82" s="6" t="str" cm="1">
        <f t="array" ref="I82">IFERROR(INDEX(tab_plan[Text],SMALL(IF(tab_plan[6. Wdh. am]=tab_plan[[#This Row],[Datum]],ROW(tab_plan[6. Wdh. am])-4),1)),"")</f>
        <v/>
      </c>
      <c r="J82" s="6" t="str" cm="1">
        <f t="array" ref="J82">IFERROR(INDEX(tab_plan[Text],SMALL(IF(tab_plan[7. Wdh. am]=tab_plan[[#This Row],[Datum]],ROW(tab_plan[7. Wdh. am])-4),1)),"")</f>
        <v/>
      </c>
      <c r="K82" s="13">
        <f>IF(tab_plan[[#This Row],[1. Wdh. ]]&lt;&gt;"",tab_plan[[#This Row],[1. Wdh. ]],IFERROR(tab_plan[[#This Row],[Datum]]+VLOOKUP(tab_plan[[#This Row],[Wochentag]],tab_wiederholung[],2,0),""))</f>
        <v>44274</v>
      </c>
      <c r="L82" s="13">
        <f>IF(tab_plan[[#This Row],[2. Wdh. ]]&lt;&gt;"",tab_plan[[#This Row],[2. Wdh. ]],IFERROR(tab_plan[[#This Row],[Datum]]+VLOOKUP(tab_plan[[#This Row],[Wochentag]],tab_wiederholung[],3,0),""))</f>
        <v>44275</v>
      </c>
      <c r="M82" s="13">
        <f>IF(tab_plan[[#This Row],[3. Wdh. ]]&lt;&gt;"",tab_plan[[#This Row],[3. Wdh. ]],IFERROR(tab_plan[[#This Row],[Datum]]+VLOOKUP(tab_plan[[#This Row],[Wochentag]],tab_wiederholung[],4,0),""))</f>
        <v>44277</v>
      </c>
      <c r="N82" s="13">
        <f>IF(tab_plan[[#This Row],[4. Wdh. ]]&lt;&gt;"",tab_plan[[#This Row],[4. Wdh. ]],IFERROR(tab_plan[[#This Row],[Datum]]+VLOOKUP(tab_plan[[#This Row],[Wochentag]],tab_wiederholung[],5,0),""))</f>
        <v>44281</v>
      </c>
      <c r="O82" s="13">
        <f>IF(tab_plan[[#This Row],[5. Wdh. ]]&lt;&gt;"",tab_plan[[#This Row],[5. Wdh. ]],IFERROR(tab_plan[[#This Row],[Datum]]+VLOOKUP(tab_plan[[#This Row],[Wochentag]],tab_wiederholung[],6,0),""))</f>
        <v>44295</v>
      </c>
      <c r="P82" s="13">
        <f>IF(tab_plan[[#This Row],[6. Wdh. ]]&lt;&gt;"",tab_plan[[#This Row],[6. Wdh. ]],IFERROR(tab_plan[[#This Row],[Datum]]+VLOOKUP(tab_plan[[#This Row],[Wochentag]],tab_wiederholung[],7,0),""))</f>
        <v>44330</v>
      </c>
      <c r="Q82" s="13">
        <f>IF(tab_plan[[#This Row],[7. Wdh. ]]&lt;&gt;"",tab_plan[[#This Row],[7. Wdh. ]],IFERROR(tab_plan[[#This Row],[Datum]]+VLOOKUP(tab_plan[[#This Row],[Wochentag]],tab_wiederholung[],8,0),""))</f>
        <v>44638</v>
      </c>
      <c r="R82" s="13"/>
      <c r="S82" s="13"/>
      <c r="T82" s="13"/>
      <c r="U82" s="13"/>
      <c r="V82" s="13"/>
      <c r="W82" s="13"/>
      <c r="X82" s="13"/>
      <c r="Y82" s="13" t="str">
        <f>IF(tab_plan[[#This Row],[Aufgabe]]&lt;&gt;"",tab_plan[[#This Row],[Aufgabe]]&amp;" ("&amp;TEXT(tab_plan[[#This Row],[Datum]],"T.M.")&amp;")","")</f>
        <v/>
      </c>
      <c r="Z82" s="13" t="e" cm="1">
        <f t="array" ref="Z82">tab_plan[[#This Row],[Datum]]=INDEX(tab_feiertage[Datum],SMALL(IF((tab_feiertage[Datum]=tab_plan[[#This Row],[Datum]])*(tab_feiertage[Gültigkeit]="x"),ROW(tab_feiertage[Datum])-31),1))</f>
        <v>#NUM!</v>
      </c>
    </row>
    <row r="83" spans="1:26" x14ac:dyDescent="0.25">
      <c r="A83" s="10" t="str">
        <f>TEXT(tab_plan[[#This Row],[Datum]],"TTTT")</f>
        <v>Samstag</v>
      </c>
      <c r="B83" s="9">
        <f t="shared" si="1"/>
        <v>44275</v>
      </c>
      <c r="C83" s="6"/>
      <c r="D83" s="6" t="str" cm="1">
        <f t="array" ref="D83">IFERROR(INDEX(tab_plan[Text],SMALL(IF(tab_plan[1. Wdh. am]=tab_plan[[#This Row],[Datum]],ROW(tab_plan[1. Wdh. am])-4),1)),"")</f>
        <v/>
      </c>
      <c r="E83" s="6" t="str" cm="1">
        <f t="array" ref="E83">IFERROR(INDEX(tab_plan[Text],SMALL(IF(tab_plan[2. Wdh. am]=tab_plan[[#This Row],[Datum]],ROW(tab_plan[2. Wdh. am])-4),1)),"")</f>
        <v/>
      </c>
      <c r="F83" s="6" t="str" cm="1">
        <f t="array" ref="F83">IFERROR(INDEX(tab_plan[Text],SMALL(IF(tab_plan[3. Wdh. am]=tab_plan[[#This Row],[Datum]],ROW(tab_plan[3. Wdh. am])-4),1)),"")</f>
        <v/>
      </c>
      <c r="G83" s="6" t="str" cm="1">
        <f t="array" ref="G83">IFERROR(INDEX(tab_plan[Text],SMALL(IF(tab_plan[4. Wdh. am]=tab_plan[[#This Row],[Datum]],ROW(tab_plan[4. Wdh. am])-4),1)),"")</f>
        <v/>
      </c>
      <c r="H83" s="6" t="str" cm="1">
        <f t="array" ref="H83">IFERROR(INDEX(tab_plan[Text],SMALL(IF(tab_plan[5. Wdh. am]=tab_plan[[#This Row],[Datum]],ROW(tab_plan[5. Wdh. am])-4),1)),"")</f>
        <v/>
      </c>
      <c r="I83" s="6" t="str" cm="1">
        <f t="array" ref="I83">IFERROR(INDEX(tab_plan[Text],SMALL(IF(tab_plan[6. Wdh. am]=tab_plan[[#This Row],[Datum]],ROW(tab_plan[6. Wdh. am])-4),1)),"")</f>
        <v/>
      </c>
      <c r="J83" s="6" t="str" cm="1">
        <f t="array" ref="J83">IFERROR(INDEX(tab_plan[Text],SMALL(IF(tab_plan[7. Wdh. am]=tab_plan[[#This Row],[Datum]],ROW(tab_plan[7. Wdh. am])-4),1)),"")</f>
        <v/>
      </c>
      <c r="K83" s="13">
        <f>IF(tab_plan[[#This Row],[1. Wdh. ]]&lt;&gt;"",tab_plan[[#This Row],[1. Wdh. ]],IFERROR(tab_plan[[#This Row],[Datum]]+VLOOKUP(tab_plan[[#This Row],[Wochentag]],tab_wiederholung[],2,0),""))</f>
        <v>44275</v>
      </c>
      <c r="L83" s="13">
        <f>IF(tab_plan[[#This Row],[2. Wdh. ]]&lt;&gt;"",tab_plan[[#This Row],[2. Wdh. ]],IFERROR(tab_plan[[#This Row],[Datum]]+VLOOKUP(tab_plan[[#This Row],[Wochentag]],tab_wiederholung[],3,0),""))</f>
        <v>44276</v>
      </c>
      <c r="M83" s="13">
        <f>IF(tab_plan[[#This Row],[3. Wdh. ]]&lt;&gt;"",tab_plan[[#This Row],[3. Wdh. ]],IFERROR(tab_plan[[#This Row],[Datum]]+VLOOKUP(tab_plan[[#This Row],[Wochentag]],tab_wiederholung[],4,0),""))</f>
        <v>44278</v>
      </c>
      <c r="N83" s="13">
        <f>IF(tab_plan[[#This Row],[4. Wdh. ]]&lt;&gt;"",tab_plan[[#This Row],[4. Wdh. ]],IFERROR(tab_plan[[#This Row],[Datum]]+VLOOKUP(tab_plan[[#This Row],[Wochentag]],tab_wiederholung[],5,0),""))</f>
        <v>44282</v>
      </c>
      <c r="O83" s="13">
        <f>IF(tab_plan[[#This Row],[5. Wdh. ]]&lt;&gt;"",tab_plan[[#This Row],[5. Wdh. ]],IFERROR(tab_plan[[#This Row],[Datum]]+VLOOKUP(tab_plan[[#This Row],[Wochentag]],tab_wiederholung[],6,0),""))</f>
        <v>44296</v>
      </c>
      <c r="P83" s="13">
        <f>IF(tab_plan[[#This Row],[6. Wdh. ]]&lt;&gt;"",tab_plan[[#This Row],[6. Wdh. ]],IFERROR(tab_plan[[#This Row],[Datum]]+VLOOKUP(tab_plan[[#This Row],[Wochentag]],tab_wiederholung[],7,0),""))</f>
        <v>44331</v>
      </c>
      <c r="Q83" s="13">
        <f>IF(tab_plan[[#This Row],[7. Wdh. ]]&lt;&gt;"",tab_plan[[#This Row],[7. Wdh. ]],IFERROR(tab_plan[[#This Row],[Datum]]+VLOOKUP(tab_plan[[#This Row],[Wochentag]],tab_wiederholung[],8,0),""))</f>
        <v>44639</v>
      </c>
      <c r="R83" s="13"/>
      <c r="S83" s="13"/>
      <c r="T83" s="13"/>
      <c r="U83" s="13"/>
      <c r="V83" s="13"/>
      <c r="W83" s="13"/>
      <c r="X83" s="13"/>
      <c r="Y83" s="13" t="str">
        <f>IF(tab_plan[[#This Row],[Aufgabe]]&lt;&gt;"",tab_plan[[#This Row],[Aufgabe]]&amp;" ("&amp;TEXT(tab_plan[[#This Row],[Datum]],"T.M.")&amp;")","")</f>
        <v/>
      </c>
      <c r="Z83" s="13" t="e" cm="1">
        <f t="array" ref="Z83">tab_plan[[#This Row],[Datum]]=INDEX(tab_feiertage[Datum],SMALL(IF((tab_feiertage[Datum]=tab_plan[[#This Row],[Datum]])*(tab_feiertage[Gültigkeit]="x"),ROW(tab_feiertage[Datum])-31),1))</f>
        <v>#NUM!</v>
      </c>
    </row>
    <row r="84" spans="1:26" x14ac:dyDescent="0.25">
      <c r="A84" s="10" t="str">
        <f>TEXT(tab_plan[[#This Row],[Datum]],"TTTT")</f>
        <v>Sonntag</v>
      </c>
      <c r="B84" s="9">
        <f t="shared" si="1"/>
        <v>44276</v>
      </c>
      <c r="C84" s="6"/>
      <c r="D84" s="6" t="str" cm="1">
        <f t="array" ref="D84">IFERROR(INDEX(tab_plan[Text],SMALL(IF(tab_plan[1. Wdh. am]=tab_plan[[#This Row],[Datum]],ROW(tab_plan[1. Wdh. am])-4),1)),"")</f>
        <v/>
      </c>
      <c r="E84" s="6" t="str" cm="1">
        <f t="array" ref="E84">IFERROR(INDEX(tab_plan[Text],SMALL(IF(tab_plan[2. Wdh. am]=tab_plan[[#This Row],[Datum]],ROW(tab_plan[2. Wdh. am])-4),1)),"")</f>
        <v/>
      </c>
      <c r="F84" s="6" t="str" cm="1">
        <f t="array" ref="F84">IFERROR(INDEX(tab_plan[Text],SMALL(IF(tab_plan[3. Wdh. am]=tab_plan[[#This Row],[Datum]],ROW(tab_plan[3. Wdh. am])-4),1)),"")</f>
        <v/>
      </c>
      <c r="G84" s="6" t="str" cm="1">
        <f t="array" ref="G84">IFERROR(INDEX(tab_plan[Text],SMALL(IF(tab_plan[4. Wdh. am]=tab_plan[[#This Row],[Datum]],ROW(tab_plan[4. Wdh. am])-4),1)),"")</f>
        <v/>
      </c>
      <c r="H84" s="6" t="str" cm="1">
        <f t="array" ref="H84">IFERROR(INDEX(tab_plan[Text],SMALL(IF(tab_plan[5. Wdh. am]=tab_plan[[#This Row],[Datum]],ROW(tab_plan[5. Wdh. am])-4),1)),"")</f>
        <v/>
      </c>
      <c r="I84" s="6" t="str" cm="1">
        <f t="array" ref="I84">IFERROR(INDEX(tab_plan[Text],SMALL(IF(tab_plan[6. Wdh. am]=tab_plan[[#This Row],[Datum]],ROW(tab_plan[6. Wdh. am])-4),1)),"")</f>
        <v/>
      </c>
      <c r="J84" s="6" t="str" cm="1">
        <f t="array" ref="J84">IFERROR(INDEX(tab_plan[Text],SMALL(IF(tab_plan[7. Wdh. am]=tab_plan[[#This Row],[Datum]],ROW(tab_plan[7. Wdh. am])-4),1)),"")</f>
        <v/>
      </c>
      <c r="K84" s="13">
        <f>IF(tab_plan[[#This Row],[1. Wdh. ]]&lt;&gt;"",tab_plan[[#This Row],[1. Wdh. ]],IFERROR(tab_plan[[#This Row],[Datum]]+VLOOKUP(tab_plan[[#This Row],[Wochentag]],tab_wiederholung[],2,0),""))</f>
        <v>44276</v>
      </c>
      <c r="L84" s="13">
        <f>IF(tab_plan[[#This Row],[2. Wdh. ]]&lt;&gt;"",tab_plan[[#This Row],[2. Wdh. ]],IFERROR(tab_plan[[#This Row],[Datum]]+VLOOKUP(tab_plan[[#This Row],[Wochentag]],tab_wiederholung[],3,0),""))</f>
        <v>44277</v>
      </c>
      <c r="M84" s="13">
        <f>IF(tab_plan[[#This Row],[3. Wdh. ]]&lt;&gt;"",tab_plan[[#This Row],[3. Wdh. ]],IFERROR(tab_plan[[#This Row],[Datum]]+VLOOKUP(tab_plan[[#This Row],[Wochentag]],tab_wiederholung[],4,0),""))</f>
        <v>44279</v>
      </c>
      <c r="N84" s="13">
        <f>IF(tab_plan[[#This Row],[4. Wdh. ]]&lt;&gt;"",tab_plan[[#This Row],[4. Wdh. ]],IFERROR(tab_plan[[#This Row],[Datum]]+VLOOKUP(tab_plan[[#This Row],[Wochentag]],tab_wiederholung[],5,0),""))</f>
        <v>44283</v>
      </c>
      <c r="O84" s="13">
        <f>IF(tab_plan[[#This Row],[5. Wdh. ]]&lt;&gt;"",tab_plan[[#This Row],[5. Wdh. ]],IFERROR(tab_plan[[#This Row],[Datum]]+VLOOKUP(tab_plan[[#This Row],[Wochentag]],tab_wiederholung[],6,0),""))</f>
        <v>44297</v>
      </c>
      <c r="P84" s="13">
        <f>IF(tab_plan[[#This Row],[6. Wdh. ]]&lt;&gt;"",tab_plan[[#This Row],[6. Wdh. ]],IFERROR(tab_plan[[#This Row],[Datum]]+VLOOKUP(tab_plan[[#This Row],[Wochentag]],tab_wiederholung[],7,0),""))</f>
        <v>44332</v>
      </c>
      <c r="Q84" s="13">
        <f>IF(tab_plan[[#This Row],[7. Wdh. ]]&lt;&gt;"",tab_plan[[#This Row],[7. Wdh. ]],IFERROR(tab_plan[[#This Row],[Datum]]+VLOOKUP(tab_plan[[#This Row],[Wochentag]],tab_wiederholung[],8,0),""))</f>
        <v>44640</v>
      </c>
      <c r="R84" s="13"/>
      <c r="S84" s="13"/>
      <c r="T84" s="13"/>
      <c r="U84" s="13"/>
      <c r="V84" s="13"/>
      <c r="W84" s="13"/>
      <c r="X84" s="13"/>
      <c r="Y84" s="13" t="str">
        <f>IF(tab_plan[[#This Row],[Aufgabe]]&lt;&gt;"",tab_plan[[#This Row],[Aufgabe]]&amp;" ("&amp;TEXT(tab_plan[[#This Row],[Datum]],"T.M.")&amp;")","")</f>
        <v/>
      </c>
      <c r="Z84" s="13" t="e" cm="1">
        <f t="array" ref="Z84">tab_plan[[#This Row],[Datum]]=INDEX(tab_feiertage[Datum],SMALL(IF((tab_feiertage[Datum]=tab_plan[[#This Row],[Datum]])*(tab_feiertage[Gültigkeit]="x"),ROW(tab_feiertage[Datum])-31),1))</f>
        <v>#NUM!</v>
      </c>
    </row>
    <row r="85" spans="1:26" x14ac:dyDescent="0.25">
      <c r="A85" s="10" t="str">
        <f>TEXT(tab_plan[[#This Row],[Datum]],"TTTT")</f>
        <v>Montag</v>
      </c>
      <c r="B85" s="9">
        <f t="shared" si="1"/>
        <v>44277</v>
      </c>
      <c r="C85" s="6"/>
      <c r="D85" s="6" t="str" cm="1">
        <f t="array" ref="D85">IFERROR(INDEX(tab_plan[Text],SMALL(IF(tab_plan[1. Wdh. am]=tab_plan[[#This Row],[Datum]],ROW(tab_plan[1. Wdh. am])-4),1)),"")</f>
        <v/>
      </c>
      <c r="E85" s="6" t="str" cm="1">
        <f t="array" ref="E85">IFERROR(INDEX(tab_plan[Text],SMALL(IF(tab_plan[2. Wdh. am]=tab_plan[[#This Row],[Datum]],ROW(tab_plan[2. Wdh. am])-4),1)),"")</f>
        <v/>
      </c>
      <c r="F85" s="6" t="str" cm="1">
        <f t="array" ref="F85">IFERROR(INDEX(tab_plan[Text],SMALL(IF(tab_plan[3. Wdh. am]=tab_plan[[#This Row],[Datum]],ROW(tab_plan[3. Wdh. am])-4),1)),"")</f>
        <v/>
      </c>
      <c r="G85" s="6" t="str" cm="1">
        <f t="array" ref="G85">IFERROR(INDEX(tab_plan[Text],SMALL(IF(tab_plan[4. Wdh. am]=tab_plan[[#This Row],[Datum]],ROW(tab_plan[4. Wdh. am])-4),1)),"")</f>
        <v/>
      </c>
      <c r="H85" s="6" t="str" cm="1">
        <f t="array" ref="H85">IFERROR(INDEX(tab_plan[Text],SMALL(IF(tab_plan[5. Wdh. am]=tab_plan[[#This Row],[Datum]],ROW(tab_plan[5. Wdh. am])-4),1)),"")</f>
        <v/>
      </c>
      <c r="I85" s="6" t="str" cm="1">
        <f t="array" ref="I85">IFERROR(INDEX(tab_plan[Text],SMALL(IF(tab_plan[6. Wdh. am]=tab_plan[[#This Row],[Datum]],ROW(tab_plan[6. Wdh. am])-4),1)),"")</f>
        <v/>
      </c>
      <c r="J85" s="6" t="str" cm="1">
        <f t="array" ref="J85">IFERROR(INDEX(tab_plan[Text],SMALL(IF(tab_plan[7. Wdh. am]=tab_plan[[#This Row],[Datum]],ROW(tab_plan[7. Wdh. am])-4),1)),"")</f>
        <v/>
      </c>
      <c r="K85" s="13">
        <f>IF(tab_plan[[#This Row],[1. Wdh. ]]&lt;&gt;"",tab_plan[[#This Row],[1. Wdh. ]],IFERROR(tab_plan[[#This Row],[Datum]]+VLOOKUP(tab_plan[[#This Row],[Wochentag]],tab_wiederholung[],2,0),""))</f>
        <v>44277</v>
      </c>
      <c r="L85" s="13">
        <f>IF(tab_plan[[#This Row],[2. Wdh. ]]&lt;&gt;"",tab_plan[[#This Row],[2. Wdh. ]],IFERROR(tab_plan[[#This Row],[Datum]]+VLOOKUP(tab_plan[[#This Row],[Wochentag]],tab_wiederholung[],3,0),""))</f>
        <v>44278</v>
      </c>
      <c r="M85" s="13">
        <f>IF(tab_plan[[#This Row],[3. Wdh. ]]&lt;&gt;"",tab_plan[[#This Row],[3. Wdh. ]],IFERROR(tab_plan[[#This Row],[Datum]]+VLOOKUP(tab_plan[[#This Row],[Wochentag]],tab_wiederholung[],4,0),""))</f>
        <v>44280</v>
      </c>
      <c r="N85" s="13">
        <f>IF(tab_plan[[#This Row],[4. Wdh. ]]&lt;&gt;"",tab_plan[[#This Row],[4. Wdh. ]],IFERROR(tab_plan[[#This Row],[Datum]]+VLOOKUP(tab_plan[[#This Row],[Wochentag]],tab_wiederholung[],5,0),""))</f>
        <v>44284</v>
      </c>
      <c r="O85" s="13">
        <f>IF(tab_plan[[#This Row],[5. Wdh. ]]&lt;&gt;"",tab_plan[[#This Row],[5. Wdh. ]],IFERROR(tab_plan[[#This Row],[Datum]]+VLOOKUP(tab_plan[[#This Row],[Wochentag]],tab_wiederholung[],6,0),""))</f>
        <v>44298</v>
      </c>
      <c r="P85" s="13">
        <f>IF(tab_plan[[#This Row],[6. Wdh. ]]&lt;&gt;"",tab_plan[[#This Row],[6. Wdh. ]],IFERROR(tab_plan[[#This Row],[Datum]]+VLOOKUP(tab_plan[[#This Row],[Wochentag]],tab_wiederholung[],7,0),""))</f>
        <v>44333</v>
      </c>
      <c r="Q85" s="13">
        <f>IF(tab_plan[[#This Row],[7. Wdh. ]]&lt;&gt;"",tab_plan[[#This Row],[7. Wdh. ]],IFERROR(tab_plan[[#This Row],[Datum]]+VLOOKUP(tab_plan[[#This Row],[Wochentag]],tab_wiederholung[],8,0),""))</f>
        <v>44641</v>
      </c>
      <c r="R85" s="13"/>
      <c r="S85" s="13"/>
      <c r="T85" s="13"/>
      <c r="U85" s="13"/>
      <c r="V85" s="13"/>
      <c r="W85" s="13"/>
      <c r="X85" s="13"/>
      <c r="Y85" s="13" t="str">
        <f>IF(tab_plan[[#This Row],[Aufgabe]]&lt;&gt;"",tab_plan[[#This Row],[Aufgabe]]&amp;" ("&amp;TEXT(tab_plan[[#This Row],[Datum]],"T.M.")&amp;")","")</f>
        <v/>
      </c>
      <c r="Z85" s="13" t="e" cm="1">
        <f t="array" ref="Z85">tab_plan[[#This Row],[Datum]]=INDEX(tab_feiertage[Datum],SMALL(IF((tab_feiertage[Datum]=tab_plan[[#This Row],[Datum]])*(tab_feiertage[Gültigkeit]="x"),ROW(tab_feiertage[Datum])-31),1))</f>
        <v>#NUM!</v>
      </c>
    </row>
    <row r="86" spans="1:26" x14ac:dyDescent="0.25">
      <c r="A86" s="10" t="str">
        <f>TEXT(tab_plan[[#This Row],[Datum]],"TTTT")</f>
        <v>Dienstag</v>
      </c>
      <c r="B86" s="9">
        <f t="shared" si="1"/>
        <v>44278</v>
      </c>
      <c r="C86" s="6"/>
      <c r="D86" s="6" t="str" cm="1">
        <f t="array" ref="D86">IFERROR(INDEX(tab_plan[Text],SMALL(IF(tab_plan[1. Wdh. am]=tab_plan[[#This Row],[Datum]],ROW(tab_plan[1. Wdh. am])-4),1)),"")</f>
        <v/>
      </c>
      <c r="E86" s="6" t="str" cm="1">
        <f t="array" ref="E86">IFERROR(INDEX(tab_plan[Text],SMALL(IF(tab_plan[2. Wdh. am]=tab_plan[[#This Row],[Datum]],ROW(tab_plan[2. Wdh. am])-4),1)),"")</f>
        <v/>
      </c>
      <c r="F86" s="6" t="str" cm="1">
        <f t="array" ref="F86">IFERROR(INDEX(tab_plan[Text],SMALL(IF(tab_plan[3. Wdh. am]=tab_plan[[#This Row],[Datum]],ROW(tab_plan[3. Wdh. am])-4),1)),"")</f>
        <v/>
      </c>
      <c r="G86" s="6" t="str" cm="1">
        <f t="array" ref="G86">IFERROR(INDEX(tab_plan[Text],SMALL(IF(tab_plan[4. Wdh. am]=tab_plan[[#This Row],[Datum]],ROW(tab_plan[4. Wdh. am])-4),1)),"")</f>
        <v/>
      </c>
      <c r="H86" s="6" t="str" cm="1">
        <f t="array" ref="H86">IFERROR(INDEX(tab_plan[Text],SMALL(IF(tab_plan[5. Wdh. am]=tab_plan[[#This Row],[Datum]],ROW(tab_plan[5. Wdh. am])-4),1)),"")</f>
        <v/>
      </c>
      <c r="I86" s="6" t="str" cm="1">
        <f t="array" ref="I86">IFERROR(INDEX(tab_plan[Text],SMALL(IF(tab_plan[6. Wdh. am]=tab_plan[[#This Row],[Datum]],ROW(tab_plan[6. Wdh. am])-4),1)),"")</f>
        <v/>
      </c>
      <c r="J86" s="6" t="str" cm="1">
        <f t="array" ref="J86">IFERROR(INDEX(tab_plan[Text],SMALL(IF(tab_plan[7. Wdh. am]=tab_plan[[#This Row],[Datum]],ROW(tab_plan[7. Wdh. am])-4),1)),"")</f>
        <v/>
      </c>
      <c r="K86" s="13">
        <f>IF(tab_plan[[#This Row],[1. Wdh. ]]&lt;&gt;"",tab_plan[[#This Row],[1. Wdh. ]],IFERROR(tab_plan[[#This Row],[Datum]]+VLOOKUP(tab_plan[[#This Row],[Wochentag]],tab_wiederholung[],2,0),""))</f>
        <v>44278</v>
      </c>
      <c r="L86" s="13">
        <f>IF(tab_plan[[#This Row],[2. Wdh. ]]&lt;&gt;"",tab_plan[[#This Row],[2. Wdh. ]],IFERROR(tab_plan[[#This Row],[Datum]]+VLOOKUP(tab_plan[[#This Row],[Wochentag]],tab_wiederholung[],3,0),""))</f>
        <v>44279</v>
      </c>
      <c r="M86" s="13">
        <f>IF(tab_plan[[#This Row],[3. Wdh. ]]&lt;&gt;"",tab_plan[[#This Row],[3. Wdh. ]],IFERROR(tab_plan[[#This Row],[Datum]]+VLOOKUP(tab_plan[[#This Row],[Wochentag]],tab_wiederholung[],4,0),""))</f>
        <v>44281</v>
      </c>
      <c r="N86" s="13">
        <f>IF(tab_plan[[#This Row],[4. Wdh. ]]&lt;&gt;"",tab_plan[[#This Row],[4. Wdh. ]],IFERROR(tab_plan[[#This Row],[Datum]]+VLOOKUP(tab_plan[[#This Row],[Wochentag]],tab_wiederholung[],5,0),""))</f>
        <v>44285</v>
      </c>
      <c r="O86" s="13">
        <f>IF(tab_plan[[#This Row],[5. Wdh. ]]&lt;&gt;"",tab_plan[[#This Row],[5. Wdh. ]],IFERROR(tab_plan[[#This Row],[Datum]]+VLOOKUP(tab_plan[[#This Row],[Wochentag]],tab_wiederholung[],6,0),""))</f>
        <v>44299</v>
      </c>
      <c r="P86" s="13">
        <f>IF(tab_plan[[#This Row],[6. Wdh. ]]&lt;&gt;"",tab_plan[[#This Row],[6. Wdh. ]],IFERROR(tab_plan[[#This Row],[Datum]]+VLOOKUP(tab_plan[[#This Row],[Wochentag]],tab_wiederholung[],7,0),""))</f>
        <v>44334</v>
      </c>
      <c r="Q86" s="13">
        <f>IF(tab_plan[[#This Row],[7. Wdh. ]]&lt;&gt;"",tab_plan[[#This Row],[7. Wdh. ]],IFERROR(tab_plan[[#This Row],[Datum]]+VLOOKUP(tab_plan[[#This Row],[Wochentag]],tab_wiederholung[],8,0),""))</f>
        <v>44642</v>
      </c>
      <c r="R86" s="13"/>
      <c r="S86" s="13"/>
      <c r="T86" s="13"/>
      <c r="U86" s="13"/>
      <c r="V86" s="13"/>
      <c r="W86" s="13"/>
      <c r="X86" s="13"/>
      <c r="Y86" s="13" t="str">
        <f>IF(tab_plan[[#This Row],[Aufgabe]]&lt;&gt;"",tab_plan[[#This Row],[Aufgabe]]&amp;" ("&amp;TEXT(tab_plan[[#This Row],[Datum]],"T.M.")&amp;")","")</f>
        <v/>
      </c>
      <c r="Z86" s="13" t="e" cm="1">
        <f t="array" ref="Z86">tab_plan[[#This Row],[Datum]]=INDEX(tab_feiertage[Datum],SMALL(IF((tab_feiertage[Datum]=tab_plan[[#This Row],[Datum]])*(tab_feiertage[Gültigkeit]="x"),ROW(tab_feiertage[Datum])-31),1))</f>
        <v>#NUM!</v>
      </c>
    </row>
    <row r="87" spans="1:26" x14ac:dyDescent="0.25">
      <c r="A87" s="10" t="str">
        <f>TEXT(tab_plan[[#This Row],[Datum]],"TTTT")</f>
        <v>Mittwoch</v>
      </c>
      <c r="B87" s="9">
        <f t="shared" si="1"/>
        <v>44279</v>
      </c>
      <c r="C87" s="6"/>
      <c r="D87" s="6" t="str" cm="1">
        <f t="array" ref="D87">IFERROR(INDEX(tab_plan[Text],SMALL(IF(tab_plan[1. Wdh. am]=tab_plan[[#This Row],[Datum]],ROW(tab_plan[1. Wdh. am])-4),1)),"")</f>
        <v/>
      </c>
      <c r="E87" s="6" t="str" cm="1">
        <f t="array" ref="E87">IFERROR(INDEX(tab_plan[Text],SMALL(IF(tab_plan[2. Wdh. am]=tab_plan[[#This Row],[Datum]],ROW(tab_plan[2. Wdh. am])-4),1)),"")</f>
        <v/>
      </c>
      <c r="F87" s="6" t="str" cm="1">
        <f t="array" ref="F87">IFERROR(INDEX(tab_plan[Text],SMALL(IF(tab_plan[3. Wdh. am]=tab_plan[[#This Row],[Datum]],ROW(tab_plan[3. Wdh. am])-4),1)),"")</f>
        <v/>
      </c>
      <c r="G87" s="6" t="str" cm="1">
        <f t="array" ref="G87">IFERROR(INDEX(tab_plan[Text],SMALL(IF(tab_plan[4. Wdh. am]=tab_plan[[#This Row],[Datum]],ROW(tab_plan[4. Wdh. am])-4),1)),"")</f>
        <v/>
      </c>
      <c r="H87" s="6" t="str" cm="1">
        <f t="array" ref="H87">IFERROR(INDEX(tab_plan[Text],SMALL(IF(tab_plan[5. Wdh. am]=tab_plan[[#This Row],[Datum]],ROW(tab_plan[5. Wdh. am])-4),1)),"")</f>
        <v/>
      </c>
      <c r="I87" s="6" t="str" cm="1">
        <f t="array" ref="I87">IFERROR(INDEX(tab_plan[Text],SMALL(IF(tab_plan[6. Wdh. am]=tab_plan[[#This Row],[Datum]],ROW(tab_plan[6. Wdh. am])-4),1)),"")</f>
        <v/>
      </c>
      <c r="J87" s="6" t="str" cm="1">
        <f t="array" ref="J87">IFERROR(INDEX(tab_plan[Text],SMALL(IF(tab_plan[7. Wdh. am]=tab_plan[[#This Row],[Datum]],ROW(tab_plan[7. Wdh. am])-4),1)),"")</f>
        <v/>
      </c>
      <c r="K87" s="13">
        <f>IF(tab_plan[[#This Row],[1. Wdh. ]]&lt;&gt;"",tab_plan[[#This Row],[1. Wdh. ]],IFERROR(tab_plan[[#This Row],[Datum]]+VLOOKUP(tab_plan[[#This Row],[Wochentag]],tab_wiederholung[],2,0),""))</f>
        <v>44279</v>
      </c>
      <c r="L87" s="13">
        <f>IF(tab_plan[[#This Row],[2. Wdh. ]]&lt;&gt;"",tab_plan[[#This Row],[2. Wdh. ]],IFERROR(tab_plan[[#This Row],[Datum]]+VLOOKUP(tab_plan[[#This Row],[Wochentag]],tab_wiederholung[],3,0),""))</f>
        <v>44280</v>
      </c>
      <c r="M87" s="13">
        <f>IF(tab_plan[[#This Row],[3. Wdh. ]]&lt;&gt;"",tab_plan[[#This Row],[3. Wdh. ]],IFERROR(tab_plan[[#This Row],[Datum]]+VLOOKUP(tab_plan[[#This Row],[Wochentag]],tab_wiederholung[],4,0),""))</f>
        <v>44282</v>
      </c>
      <c r="N87" s="13">
        <f>IF(tab_plan[[#This Row],[4. Wdh. ]]&lt;&gt;"",tab_plan[[#This Row],[4. Wdh. ]],IFERROR(tab_plan[[#This Row],[Datum]]+VLOOKUP(tab_plan[[#This Row],[Wochentag]],tab_wiederholung[],5,0),""))</f>
        <v>44286</v>
      </c>
      <c r="O87" s="13">
        <f>IF(tab_plan[[#This Row],[5. Wdh. ]]&lt;&gt;"",tab_plan[[#This Row],[5. Wdh. ]],IFERROR(tab_plan[[#This Row],[Datum]]+VLOOKUP(tab_plan[[#This Row],[Wochentag]],tab_wiederholung[],6,0),""))</f>
        <v>44300</v>
      </c>
      <c r="P87" s="13">
        <f>IF(tab_plan[[#This Row],[6. Wdh. ]]&lt;&gt;"",tab_plan[[#This Row],[6. Wdh. ]],IFERROR(tab_plan[[#This Row],[Datum]]+VLOOKUP(tab_plan[[#This Row],[Wochentag]],tab_wiederholung[],7,0),""))</f>
        <v>44335</v>
      </c>
      <c r="Q87" s="13">
        <f>IF(tab_plan[[#This Row],[7. Wdh. ]]&lt;&gt;"",tab_plan[[#This Row],[7. Wdh. ]],IFERROR(tab_plan[[#This Row],[Datum]]+VLOOKUP(tab_plan[[#This Row],[Wochentag]],tab_wiederholung[],8,0),""))</f>
        <v>44643</v>
      </c>
      <c r="R87" s="13"/>
      <c r="S87" s="13"/>
      <c r="T87" s="13"/>
      <c r="U87" s="13"/>
      <c r="V87" s="13"/>
      <c r="W87" s="13"/>
      <c r="X87" s="13"/>
      <c r="Y87" s="13" t="str">
        <f>IF(tab_plan[[#This Row],[Aufgabe]]&lt;&gt;"",tab_plan[[#This Row],[Aufgabe]]&amp;" ("&amp;TEXT(tab_plan[[#This Row],[Datum]],"T.M.")&amp;")","")</f>
        <v/>
      </c>
      <c r="Z87" s="13" t="e" cm="1">
        <f t="array" ref="Z87">tab_plan[[#This Row],[Datum]]=INDEX(tab_feiertage[Datum],SMALL(IF((tab_feiertage[Datum]=tab_plan[[#This Row],[Datum]])*(tab_feiertage[Gültigkeit]="x"),ROW(tab_feiertage[Datum])-31),1))</f>
        <v>#NUM!</v>
      </c>
    </row>
    <row r="88" spans="1:26" x14ac:dyDescent="0.25">
      <c r="A88" s="10" t="str">
        <f>TEXT(tab_plan[[#This Row],[Datum]],"TTTT")</f>
        <v>Donnerstag</v>
      </c>
      <c r="B88" s="9">
        <f t="shared" si="1"/>
        <v>44280</v>
      </c>
      <c r="C88" s="6"/>
      <c r="D88" s="6" t="str" cm="1">
        <f t="array" ref="D88">IFERROR(INDEX(tab_plan[Text],SMALL(IF(tab_plan[1. Wdh. am]=tab_plan[[#This Row],[Datum]],ROW(tab_plan[1. Wdh. am])-4),1)),"")</f>
        <v/>
      </c>
      <c r="E88" s="6" t="str" cm="1">
        <f t="array" ref="E88">IFERROR(INDEX(tab_plan[Text],SMALL(IF(tab_plan[2. Wdh. am]=tab_plan[[#This Row],[Datum]],ROW(tab_plan[2. Wdh. am])-4),1)),"")</f>
        <v/>
      </c>
      <c r="F88" s="6" t="str" cm="1">
        <f t="array" ref="F88">IFERROR(INDEX(tab_plan[Text],SMALL(IF(tab_plan[3. Wdh. am]=tab_plan[[#This Row],[Datum]],ROW(tab_plan[3. Wdh. am])-4),1)),"")</f>
        <v/>
      </c>
      <c r="G88" s="6" t="str" cm="1">
        <f t="array" ref="G88">IFERROR(INDEX(tab_plan[Text],SMALL(IF(tab_plan[4. Wdh. am]=tab_plan[[#This Row],[Datum]],ROW(tab_plan[4. Wdh. am])-4),1)),"")</f>
        <v/>
      </c>
      <c r="H88" s="6" t="str" cm="1">
        <f t="array" ref="H88">IFERROR(INDEX(tab_plan[Text],SMALL(IF(tab_plan[5. Wdh. am]=tab_plan[[#This Row],[Datum]],ROW(tab_plan[5. Wdh. am])-4),1)),"")</f>
        <v/>
      </c>
      <c r="I88" s="6" t="str" cm="1">
        <f t="array" ref="I88">IFERROR(INDEX(tab_plan[Text],SMALL(IF(tab_plan[6. Wdh. am]=tab_plan[[#This Row],[Datum]],ROW(tab_plan[6. Wdh. am])-4),1)),"")</f>
        <v/>
      </c>
      <c r="J88" s="6" t="str" cm="1">
        <f t="array" ref="J88">IFERROR(INDEX(tab_plan[Text],SMALL(IF(tab_plan[7. Wdh. am]=tab_plan[[#This Row],[Datum]],ROW(tab_plan[7. Wdh. am])-4),1)),"")</f>
        <v/>
      </c>
      <c r="K88" s="13">
        <f>IF(tab_plan[[#This Row],[1. Wdh. ]]&lt;&gt;"",tab_plan[[#This Row],[1. Wdh. ]],IFERROR(tab_plan[[#This Row],[Datum]]+VLOOKUP(tab_plan[[#This Row],[Wochentag]],tab_wiederholung[],2,0),""))</f>
        <v>44280</v>
      </c>
      <c r="L88" s="13">
        <f>IF(tab_plan[[#This Row],[2. Wdh. ]]&lt;&gt;"",tab_plan[[#This Row],[2. Wdh. ]],IFERROR(tab_plan[[#This Row],[Datum]]+VLOOKUP(tab_plan[[#This Row],[Wochentag]],tab_wiederholung[],3,0),""))</f>
        <v>44281</v>
      </c>
      <c r="M88" s="13">
        <f>IF(tab_plan[[#This Row],[3. Wdh. ]]&lt;&gt;"",tab_plan[[#This Row],[3. Wdh. ]],IFERROR(tab_plan[[#This Row],[Datum]]+VLOOKUP(tab_plan[[#This Row],[Wochentag]],tab_wiederholung[],4,0),""))</f>
        <v>44283</v>
      </c>
      <c r="N88" s="13">
        <f>IF(tab_plan[[#This Row],[4. Wdh. ]]&lt;&gt;"",tab_plan[[#This Row],[4. Wdh. ]],IFERROR(tab_plan[[#This Row],[Datum]]+VLOOKUP(tab_plan[[#This Row],[Wochentag]],tab_wiederholung[],5,0),""))</f>
        <v>44287</v>
      </c>
      <c r="O88" s="13">
        <f>IF(tab_plan[[#This Row],[5. Wdh. ]]&lt;&gt;"",tab_plan[[#This Row],[5. Wdh. ]],IFERROR(tab_plan[[#This Row],[Datum]]+VLOOKUP(tab_plan[[#This Row],[Wochentag]],tab_wiederholung[],6,0),""))</f>
        <v>44301</v>
      </c>
      <c r="P88" s="13">
        <f>IF(tab_plan[[#This Row],[6. Wdh. ]]&lt;&gt;"",tab_plan[[#This Row],[6. Wdh. ]],IFERROR(tab_plan[[#This Row],[Datum]]+VLOOKUP(tab_plan[[#This Row],[Wochentag]],tab_wiederholung[],7,0),""))</f>
        <v>44336</v>
      </c>
      <c r="Q88" s="13">
        <f>IF(tab_plan[[#This Row],[7. Wdh. ]]&lt;&gt;"",tab_plan[[#This Row],[7. Wdh. ]],IFERROR(tab_plan[[#This Row],[Datum]]+VLOOKUP(tab_plan[[#This Row],[Wochentag]],tab_wiederholung[],8,0),""))</f>
        <v>44644</v>
      </c>
      <c r="R88" s="13"/>
      <c r="S88" s="13"/>
      <c r="T88" s="13"/>
      <c r="U88" s="13"/>
      <c r="V88" s="13"/>
      <c r="W88" s="13"/>
      <c r="X88" s="13"/>
      <c r="Y88" s="13" t="str">
        <f>IF(tab_plan[[#This Row],[Aufgabe]]&lt;&gt;"",tab_plan[[#This Row],[Aufgabe]]&amp;" ("&amp;TEXT(tab_plan[[#This Row],[Datum]],"T.M.")&amp;")","")</f>
        <v/>
      </c>
      <c r="Z88" s="13" t="e" cm="1">
        <f t="array" ref="Z88">tab_plan[[#This Row],[Datum]]=INDEX(tab_feiertage[Datum],SMALL(IF((tab_feiertage[Datum]=tab_plan[[#This Row],[Datum]])*(tab_feiertage[Gültigkeit]="x"),ROW(tab_feiertage[Datum])-31),1))</f>
        <v>#NUM!</v>
      </c>
    </row>
    <row r="89" spans="1:26" x14ac:dyDescent="0.25">
      <c r="A89" s="10" t="str">
        <f>TEXT(tab_plan[[#This Row],[Datum]],"TTTT")</f>
        <v>Freitag</v>
      </c>
      <c r="B89" s="9">
        <f t="shared" si="1"/>
        <v>44281</v>
      </c>
      <c r="C89" s="6"/>
      <c r="D89" s="6" t="str" cm="1">
        <f t="array" ref="D89">IFERROR(INDEX(tab_plan[Text],SMALL(IF(tab_plan[1. Wdh. am]=tab_plan[[#This Row],[Datum]],ROW(tab_plan[1. Wdh. am])-4),1)),"")</f>
        <v/>
      </c>
      <c r="E89" s="6" t="str" cm="1">
        <f t="array" ref="E89">IFERROR(INDEX(tab_plan[Text],SMALL(IF(tab_plan[2. Wdh. am]=tab_plan[[#This Row],[Datum]],ROW(tab_plan[2. Wdh. am])-4),1)),"")</f>
        <v/>
      </c>
      <c r="F89" s="6" t="str" cm="1">
        <f t="array" ref="F89">IFERROR(INDEX(tab_plan[Text],SMALL(IF(tab_plan[3. Wdh. am]=tab_plan[[#This Row],[Datum]],ROW(tab_plan[3. Wdh. am])-4),1)),"")</f>
        <v/>
      </c>
      <c r="G89" s="6" t="str" cm="1">
        <f t="array" ref="G89">IFERROR(INDEX(tab_plan[Text],SMALL(IF(tab_plan[4. Wdh. am]=tab_plan[[#This Row],[Datum]],ROW(tab_plan[4. Wdh. am])-4),1)),"")</f>
        <v/>
      </c>
      <c r="H89" s="6" t="str" cm="1">
        <f t="array" ref="H89">IFERROR(INDEX(tab_plan[Text],SMALL(IF(tab_plan[5. Wdh. am]=tab_plan[[#This Row],[Datum]],ROW(tab_plan[5. Wdh. am])-4),1)),"")</f>
        <v/>
      </c>
      <c r="I89" s="6" t="str" cm="1">
        <f t="array" ref="I89">IFERROR(INDEX(tab_plan[Text],SMALL(IF(tab_plan[6. Wdh. am]=tab_plan[[#This Row],[Datum]],ROW(tab_plan[6. Wdh. am])-4),1)),"")</f>
        <v/>
      </c>
      <c r="J89" s="6" t="str" cm="1">
        <f t="array" ref="J89">IFERROR(INDEX(tab_plan[Text],SMALL(IF(tab_plan[7. Wdh. am]=tab_plan[[#This Row],[Datum]],ROW(tab_plan[7. Wdh. am])-4),1)),"")</f>
        <v/>
      </c>
      <c r="K89" s="13">
        <f>IF(tab_plan[[#This Row],[1. Wdh. ]]&lt;&gt;"",tab_plan[[#This Row],[1. Wdh. ]],IFERROR(tab_plan[[#This Row],[Datum]]+VLOOKUP(tab_plan[[#This Row],[Wochentag]],tab_wiederholung[],2,0),""))</f>
        <v>44281</v>
      </c>
      <c r="L89" s="13">
        <f>IF(tab_plan[[#This Row],[2. Wdh. ]]&lt;&gt;"",tab_plan[[#This Row],[2. Wdh. ]],IFERROR(tab_plan[[#This Row],[Datum]]+VLOOKUP(tab_plan[[#This Row],[Wochentag]],tab_wiederholung[],3,0),""))</f>
        <v>44282</v>
      </c>
      <c r="M89" s="13">
        <f>IF(tab_plan[[#This Row],[3. Wdh. ]]&lt;&gt;"",tab_plan[[#This Row],[3. Wdh. ]],IFERROR(tab_plan[[#This Row],[Datum]]+VLOOKUP(tab_plan[[#This Row],[Wochentag]],tab_wiederholung[],4,0),""))</f>
        <v>44284</v>
      </c>
      <c r="N89" s="13">
        <f>IF(tab_plan[[#This Row],[4. Wdh. ]]&lt;&gt;"",tab_plan[[#This Row],[4. Wdh. ]],IFERROR(tab_plan[[#This Row],[Datum]]+VLOOKUP(tab_plan[[#This Row],[Wochentag]],tab_wiederholung[],5,0),""))</f>
        <v>44288</v>
      </c>
      <c r="O89" s="13">
        <f>IF(tab_plan[[#This Row],[5. Wdh. ]]&lt;&gt;"",tab_plan[[#This Row],[5. Wdh. ]],IFERROR(tab_plan[[#This Row],[Datum]]+VLOOKUP(tab_plan[[#This Row],[Wochentag]],tab_wiederholung[],6,0),""))</f>
        <v>44302</v>
      </c>
      <c r="P89" s="13">
        <f>IF(tab_plan[[#This Row],[6. Wdh. ]]&lt;&gt;"",tab_plan[[#This Row],[6. Wdh. ]],IFERROR(tab_plan[[#This Row],[Datum]]+VLOOKUP(tab_plan[[#This Row],[Wochentag]],tab_wiederholung[],7,0),""))</f>
        <v>44337</v>
      </c>
      <c r="Q89" s="13">
        <f>IF(tab_plan[[#This Row],[7. Wdh. ]]&lt;&gt;"",tab_plan[[#This Row],[7. Wdh. ]],IFERROR(tab_plan[[#This Row],[Datum]]+VLOOKUP(tab_plan[[#This Row],[Wochentag]],tab_wiederholung[],8,0),""))</f>
        <v>44645</v>
      </c>
      <c r="R89" s="13"/>
      <c r="S89" s="13"/>
      <c r="T89" s="13"/>
      <c r="U89" s="13"/>
      <c r="V89" s="13"/>
      <c r="W89" s="13"/>
      <c r="X89" s="13"/>
      <c r="Y89" s="13" t="str">
        <f>IF(tab_plan[[#This Row],[Aufgabe]]&lt;&gt;"",tab_plan[[#This Row],[Aufgabe]]&amp;" ("&amp;TEXT(tab_plan[[#This Row],[Datum]],"T.M.")&amp;")","")</f>
        <v/>
      </c>
      <c r="Z89" s="13" t="e" cm="1">
        <f t="array" ref="Z89">tab_plan[[#This Row],[Datum]]=INDEX(tab_feiertage[Datum],SMALL(IF((tab_feiertage[Datum]=tab_plan[[#This Row],[Datum]])*(tab_feiertage[Gültigkeit]="x"),ROW(tab_feiertage[Datum])-31),1))</f>
        <v>#NUM!</v>
      </c>
    </row>
    <row r="90" spans="1:26" x14ac:dyDescent="0.25">
      <c r="A90" s="10" t="str">
        <f>TEXT(tab_plan[[#This Row],[Datum]],"TTTT")</f>
        <v>Samstag</v>
      </c>
      <c r="B90" s="9">
        <f t="shared" si="1"/>
        <v>44282</v>
      </c>
      <c r="C90" s="6"/>
      <c r="D90" s="6" t="str" cm="1">
        <f t="array" ref="D90">IFERROR(INDEX(tab_plan[Text],SMALL(IF(tab_plan[1. Wdh. am]=tab_plan[[#This Row],[Datum]],ROW(tab_plan[1. Wdh. am])-4),1)),"")</f>
        <v/>
      </c>
      <c r="E90" s="6" t="str" cm="1">
        <f t="array" ref="E90">IFERROR(INDEX(tab_plan[Text],SMALL(IF(tab_plan[2. Wdh. am]=tab_plan[[#This Row],[Datum]],ROW(tab_plan[2. Wdh. am])-4),1)),"")</f>
        <v/>
      </c>
      <c r="F90" s="6" t="str" cm="1">
        <f t="array" ref="F90">IFERROR(INDEX(tab_plan[Text],SMALL(IF(tab_plan[3. Wdh. am]=tab_plan[[#This Row],[Datum]],ROW(tab_plan[3. Wdh. am])-4),1)),"")</f>
        <v/>
      </c>
      <c r="G90" s="6" t="str" cm="1">
        <f t="array" ref="G90">IFERROR(INDEX(tab_plan[Text],SMALL(IF(tab_plan[4. Wdh. am]=tab_plan[[#This Row],[Datum]],ROW(tab_plan[4. Wdh. am])-4),1)),"")</f>
        <v/>
      </c>
      <c r="H90" s="6" t="str" cm="1">
        <f t="array" ref="H90">IFERROR(INDEX(tab_plan[Text],SMALL(IF(tab_plan[5. Wdh. am]=tab_plan[[#This Row],[Datum]],ROW(tab_plan[5. Wdh. am])-4),1)),"")</f>
        <v/>
      </c>
      <c r="I90" s="6" t="str" cm="1">
        <f t="array" ref="I90">IFERROR(INDEX(tab_plan[Text],SMALL(IF(tab_plan[6. Wdh. am]=tab_plan[[#This Row],[Datum]],ROW(tab_plan[6. Wdh. am])-4),1)),"")</f>
        <v/>
      </c>
      <c r="J90" s="6" t="str" cm="1">
        <f t="array" ref="J90">IFERROR(INDEX(tab_plan[Text],SMALL(IF(tab_plan[7. Wdh. am]=tab_plan[[#This Row],[Datum]],ROW(tab_plan[7. Wdh. am])-4),1)),"")</f>
        <v/>
      </c>
      <c r="K90" s="13">
        <f>IF(tab_plan[[#This Row],[1. Wdh. ]]&lt;&gt;"",tab_plan[[#This Row],[1. Wdh. ]],IFERROR(tab_plan[[#This Row],[Datum]]+VLOOKUP(tab_plan[[#This Row],[Wochentag]],tab_wiederholung[],2,0),""))</f>
        <v>44282</v>
      </c>
      <c r="L90" s="13">
        <f>IF(tab_plan[[#This Row],[2. Wdh. ]]&lt;&gt;"",tab_plan[[#This Row],[2. Wdh. ]],IFERROR(tab_plan[[#This Row],[Datum]]+VLOOKUP(tab_plan[[#This Row],[Wochentag]],tab_wiederholung[],3,0),""))</f>
        <v>44283</v>
      </c>
      <c r="M90" s="13">
        <f>IF(tab_plan[[#This Row],[3. Wdh. ]]&lt;&gt;"",tab_plan[[#This Row],[3. Wdh. ]],IFERROR(tab_plan[[#This Row],[Datum]]+VLOOKUP(tab_plan[[#This Row],[Wochentag]],tab_wiederholung[],4,0),""))</f>
        <v>44285</v>
      </c>
      <c r="N90" s="13">
        <f>IF(tab_plan[[#This Row],[4. Wdh. ]]&lt;&gt;"",tab_plan[[#This Row],[4. Wdh. ]],IFERROR(tab_plan[[#This Row],[Datum]]+VLOOKUP(tab_plan[[#This Row],[Wochentag]],tab_wiederholung[],5,0),""))</f>
        <v>44289</v>
      </c>
      <c r="O90" s="13">
        <f>IF(tab_plan[[#This Row],[5. Wdh. ]]&lt;&gt;"",tab_plan[[#This Row],[5. Wdh. ]],IFERROR(tab_plan[[#This Row],[Datum]]+VLOOKUP(tab_plan[[#This Row],[Wochentag]],tab_wiederholung[],6,0),""))</f>
        <v>44303</v>
      </c>
      <c r="P90" s="13">
        <f>IF(tab_plan[[#This Row],[6. Wdh. ]]&lt;&gt;"",tab_plan[[#This Row],[6. Wdh. ]],IFERROR(tab_plan[[#This Row],[Datum]]+VLOOKUP(tab_plan[[#This Row],[Wochentag]],tab_wiederholung[],7,0),""))</f>
        <v>44338</v>
      </c>
      <c r="Q90" s="13">
        <f>IF(tab_plan[[#This Row],[7. Wdh. ]]&lt;&gt;"",tab_plan[[#This Row],[7. Wdh. ]],IFERROR(tab_plan[[#This Row],[Datum]]+VLOOKUP(tab_plan[[#This Row],[Wochentag]],tab_wiederholung[],8,0),""))</f>
        <v>44646</v>
      </c>
      <c r="R90" s="13"/>
      <c r="S90" s="13"/>
      <c r="T90" s="13"/>
      <c r="U90" s="13"/>
      <c r="V90" s="13"/>
      <c r="W90" s="13"/>
      <c r="X90" s="13"/>
      <c r="Y90" s="13" t="str">
        <f>IF(tab_plan[[#This Row],[Aufgabe]]&lt;&gt;"",tab_plan[[#This Row],[Aufgabe]]&amp;" ("&amp;TEXT(tab_plan[[#This Row],[Datum]],"T.M.")&amp;")","")</f>
        <v/>
      </c>
      <c r="Z90" s="13" t="e" cm="1">
        <f t="array" ref="Z90">tab_plan[[#This Row],[Datum]]=INDEX(tab_feiertage[Datum],SMALL(IF((tab_feiertage[Datum]=tab_plan[[#This Row],[Datum]])*(tab_feiertage[Gültigkeit]="x"),ROW(tab_feiertage[Datum])-31),1))</f>
        <v>#NUM!</v>
      </c>
    </row>
    <row r="91" spans="1:26" x14ac:dyDescent="0.25">
      <c r="A91" s="10" t="str">
        <f>TEXT(tab_plan[[#This Row],[Datum]],"TTTT")</f>
        <v>Sonntag</v>
      </c>
      <c r="B91" s="9">
        <f t="shared" si="1"/>
        <v>44283</v>
      </c>
      <c r="C91" s="6"/>
      <c r="D91" s="6" t="str" cm="1">
        <f t="array" ref="D91">IFERROR(INDEX(tab_plan[Text],SMALL(IF(tab_plan[1. Wdh. am]=tab_plan[[#This Row],[Datum]],ROW(tab_plan[1. Wdh. am])-4),1)),"")</f>
        <v/>
      </c>
      <c r="E91" s="6" t="str" cm="1">
        <f t="array" ref="E91">IFERROR(INDEX(tab_plan[Text],SMALL(IF(tab_plan[2. Wdh. am]=tab_plan[[#This Row],[Datum]],ROW(tab_plan[2. Wdh. am])-4),1)),"")</f>
        <v/>
      </c>
      <c r="F91" s="6" t="str" cm="1">
        <f t="array" ref="F91">IFERROR(INDEX(tab_plan[Text],SMALL(IF(tab_plan[3. Wdh. am]=tab_plan[[#This Row],[Datum]],ROW(tab_plan[3. Wdh. am])-4),1)),"")</f>
        <v/>
      </c>
      <c r="G91" s="6" t="str" cm="1">
        <f t="array" ref="G91">IFERROR(INDEX(tab_plan[Text],SMALL(IF(tab_plan[4. Wdh. am]=tab_plan[[#This Row],[Datum]],ROW(tab_plan[4. Wdh. am])-4),1)),"")</f>
        <v/>
      </c>
      <c r="H91" s="6" t="str" cm="1">
        <f t="array" ref="H91">IFERROR(INDEX(tab_plan[Text],SMALL(IF(tab_plan[5. Wdh. am]=tab_plan[[#This Row],[Datum]],ROW(tab_plan[5. Wdh. am])-4),1)),"")</f>
        <v/>
      </c>
      <c r="I91" s="6" t="str" cm="1">
        <f t="array" ref="I91">IFERROR(INDEX(tab_plan[Text],SMALL(IF(tab_plan[6. Wdh. am]=tab_plan[[#This Row],[Datum]],ROW(tab_plan[6. Wdh. am])-4),1)),"")</f>
        <v/>
      </c>
      <c r="J91" s="6" t="str" cm="1">
        <f t="array" ref="J91">IFERROR(INDEX(tab_plan[Text],SMALL(IF(tab_plan[7. Wdh. am]=tab_plan[[#This Row],[Datum]],ROW(tab_plan[7. Wdh. am])-4),1)),"")</f>
        <v/>
      </c>
      <c r="K91" s="13">
        <f>IF(tab_plan[[#This Row],[1. Wdh. ]]&lt;&gt;"",tab_plan[[#This Row],[1. Wdh. ]],IFERROR(tab_plan[[#This Row],[Datum]]+VLOOKUP(tab_plan[[#This Row],[Wochentag]],tab_wiederholung[],2,0),""))</f>
        <v>44283</v>
      </c>
      <c r="L91" s="13">
        <f>IF(tab_plan[[#This Row],[2. Wdh. ]]&lt;&gt;"",tab_plan[[#This Row],[2. Wdh. ]],IFERROR(tab_plan[[#This Row],[Datum]]+VLOOKUP(tab_plan[[#This Row],[Wochentag]],tab_wiederholung[],3,0),""))</f>
        <v>44284</v>
      </c>
      <c r="M91" s="13">
        <f>IF(tab_plan[[#This Row],[3. Wdh. ]]&lt;&gt;"",tab_plan[[#This Row],[3. Wdh. ]],IFERROR(tab_plan[[#This Row],[Datum]]+VLOOKUP(tab_plan[[#This Row],[Wochentag]],tab_wiederholung[],4,0),""))</f>
        <v>44286</v>
      </c>
      <c r="N91" s="13">
        <f>IF(tab_plan[[#This Row],[4. Wdh. ]]&lt;&gt;"",tab_plan[[#This Row],[4. Wdh. ]],IFERROR(tab_plan[[#This Row],[Datum]]+VLOOKUP(tab_plan[[#This Row],[Wochentag]],tab_wiederholung[],5,0),""))</f>
        <v>44290</v>
      </c>
      <c r="O91" s="13">
        <f>IF(tab_plan[[#This Row],[5. Wdh. ]]&lt;&gt;"",tab_plan[[#This Row],[5. Wdh. ]],IFERROR(tab_plan[[#This Row],[Datum]]+VLOOKUP(tab_plan[[#This Row],[Wochentag]],tab_wiederholung[],6,0),""))</f>
        <v>44304</v>
      </c>
      <c r="P91" s="13">
        <f>IF(tab_plan[[#This Row],[6. Wdh. ]]&lt;&gt;"",tab_plan[[#This Row],[6. Wdh. ]],IFERROR(tab_plan[[#This Row],[Datum]]+VLOOKUP(tab_plan[[#This Row],[Wochentag]],tab_wiederholung[],7,0),""))</f>
        <v>44339</v>
      </c>
      <c r="Q91" s="13">
        <f>IF(tab_plan[[#This Row],[7. Wdh. ]]&lt;&gt;"",tab_plan[[#This Row],[7. Wdh. ]],IFERROR(tab_plan[[#This Row],[Datum]]+VLOOKUP(tab_plan[[#This Row],[Wochentag]],tab_wiederholung[],8,0),""))</f>
        <v>44647</v>
      </c>
      <c r="R91" s="13"/>
      <c r="S91" s="13"/>
      <c r="T91" s="13"/>
      <c r="U91" s="13"/>
      <c r="V91" s="13"/>
      <c r="W91" s="13"/>
      <c r="X91" s="13"/>
      <c r="Y91" s="13" t="str">
        <f>IF(tab_plan[[#This Row],[Aufgabe]]&lt;&gt;"",tab_plan[[#This Row],[Aufgabe]]&amp;" ("&amp;TEXT(tab_plan[[#This Row],[Datum]],"T.M.")&amp;")","")</f>
        <v/>
      </c>
      <c r="Z91" s="13" t="e" cm="1">
        <f t="array" ref="Z91">tab_plan[[#This Row],[Datum]]=INDEX(tab_feiertage[Datum],SMALL(IF((tab_feiertage[Datum]=tab_plan[[#This Row],[Datum]])*(tab_feiertage[Gültigkeit]="x"),ROW(tab_feiertage[Datum])-31),1))</f>
        <v>#NUM!</v>
      </c>
    </row>
    <row r="92" spans="1:26" x14ac:dyDescent="0.25">
      <c r="A92" s="10" t="str">
        <f>TEXT(tab_plan[[#This Row],[Datum]],"TTTT")</f>
        <v>Montag</v>
      </c>
      <c r="B92" s="9">
        <f t="shared" si="1"/>
        <v>44284</v>
      </c>
      <c r="C92" s="6"/>
      <c r="D92" s="6" t="str" cm="1">
        <f t="array" ref="D92">IFERROR(INDEX(tab_plan[Text],SMALL(IF(tab_plan[1. Wdh. am]=tab_plan[[#This Row],[Datum]],ROW(tab_plan[1. Wdh. am])-4),1)),"")</f>
        <v/>
      </c>
      <c r="E92" s="6" t="str" cm="1">
        <f t="array" ref="E92">IFERROR(INDEX(tab_plan[Text],SMALL(IF(tab_plan[2. Wdh. am]=tab_plan[[#This Row],[Datum]],ROW(tab_plan[2. Wdh. am])-4),1)),"")</f>
        <v/>
      </c>
      <c r="F92" s="6" t="str" cm="1">
        <f t="array" ref="F92">IFERROR(INDEX(tab_plan[Text],SMALL(IF(tab_plan[3. Wdh. am]=tab_plan[[#This Row],[Datum]],ROW(tab_plan[3. Wdh. am])-4),1)),"")</f>
        <v/>
      </c>
      <c r="G92" s="6" t="str" cm="1">
        <f t="array" ref="G92">IFERROR(INDEX(tab_plan[Text],SMALL(IF(tab_plan[4. Wdh. am]=tab_plan[[#This Row],[Datum]],ROW(tab_plan[4. Wdh. am])-4),1)),"")</f>
        <v/>
      </c>
      <c r="H92" s="6" t="str" cm="1">
        <f t="array" ref="H92">IFERROR(INDEX(tab_plan[Text],SMALL(IF(tab_plan[5. Wdh. am]=tab_plan[[#This Row],[Datum]],ROW(tab_plan[5. Wdh. am])-4),1)),"")</f>
        <v/>
      </c>
      <c r="I92" s="6" t="str" cm="1">
        <f t="array" ref="I92">IFERROR(INDEX(tab_plan[Text],SMALL(IF(tab_plan[6. Wdh. am]=tab_plan[[#This Row],[Datum]],ROW(tab_plan[6. Wdh. am])-4),1)),"")</f>
        <v/>
      </c>
      <c r="J92" s="6" t="str" cm="1">
        <f t="array" ref="J92">IFERROR(INDEX(tab_plan[Text],SMALL(IF(tab_plan[7. Wdh. am]=tab_plan[[#This Row],[Datum]],ROW(tab_plan[7. Wdh. am])-4),1)),"")</f>
        <v/>
      </c>
      <c r="K92" s="13">
        <f>IF(tab_plan[[#This Row],[1. Wdh. ]]&lt;&gt;"",tab_plan[[#This Row],[1. Wdh. ]],IFERROR(tab_plan[[#This Row],[Datum]]+VLOOKUP(tab_plan[[#This Row],[Wochentag]],tab_wiederholung[],2,0),""))</f>
        <v>44284</v>
      </c>
      <c r="L92" s="13">
        <f>IF(tab_plan[[#This Row],[2. Wdh. ]]&lt;&gt;"",tab_plan[[#This Row],[2. Wdh. ]],IFERROR(tab_plan[[#This Row],[Datum]]+VLOOKUP(tab_plan[[#This Row],[Wochentag]],tab_wiederholung[],3,0),""))</f>
        <v>44285</v>
      </c>
      <c r="M92" s="13">
        <f>IF(tab_plan[[#This Row],[3. Wdh. ]]&lt;&gt;"",tab_plan[[#This Row],[3. Wdh. ]],IFERROR(tab_plan[[#This Row],[Datum]]+VLOOKUP(tab_plan[[#This Row],[Wochentag]],tab_wiederholung[],4,0),""))</f>
        <v>44287</v>
      </c>
      <c r="N92" s="13">
        <f>IF(tab_plan[[#This Row],[4. Wdh. ]]&lt;&gt;"",tab_plan[[#This Row],[4. Wdh. ]],IFERROR(tab_plan[[#This Row],[Datum]]+VLOOKUP(tab_plan[[#This Row],[Wochentag]],tab_wiederholung[],5,0),""))</f>
        <v>44291</v>
      </c>
      <c r="O92" s="13">
        <f>IF(tab_plan[[#This Row],[5. Wdh. ]]&lt;&gt;"",tab_plan[[#This Row],[5. Wdh. ]],IFERROR(tab_plan[[#This Row],[Datum]]+VLOOKUP(tab_plan[[#This Row],[Wochentag]],tab_wiederholung[],6,0),""))</f>
        <v>44305</v>
      </c>
      <c r="P92" s="13">
        <f>IF(tab_plan[[#This Row],[6. Wdh. ]]&lt;&gt;"",tab_plan[[#This Row],[6. Wdh. ]],IFERROR(tab_plan[[#This Row],[Datum]]+VLOOKUP(tab_plan[[#This Row],[Wochentag]],tab_wiederholung[],7,0),""))</f>
        <v>44340</v>
      </c>
      <c r="Q92" s="13">
        <f>IF(tab_plan[[#This Row],[7. Wdh. ]]&lt;&gt;"",tab_plan[[#This Row],[7. Wdh. ]],IFERROR(tab_plan[[#This Row],[Datum]]+VLOOKUP(tab_plan[[#This Row],[Wochentag]],tab_wiederholung[],8,0),""))</f>
        <v>44648</v>
      </c>
      <c r="R92" s="13"/>
      <c r="S92" s="13"/>
      <c r="T92" s="13"/>
      <c r="U92" s="13"/>
      <c r="V92" s="13"/>
      <c r="W92" s="13"/>
      <c r="X92" s="13"/>
      <c r="Y92" s="13" t="str">
        <f>IF(tab_plan[[#This Row],[Aufgabe]]&lt;&gt;"",tab_plan[[#This Row],[Aufgabe]]&amp;" ("&amp;TEXT(tab_plan[[#This Row],[Datum]],"T.M.")&amp;")","")</f>
        <v/>
      </c>
      <c r="Z92" s="13" t="e" cm="1">
        <f t="array" ref="Z92">tab_plan[[#This Row],[Datum]]=INDEX(tab_feiertage[Datum],SMALL(IF((tab_feiertage[Datum]=tab_plan[[#This Row],[Datum]])*(tab_feiertage[Gültigkeit]="x"),ROW(tab_feiertage[Datum])-31),1))</f>
        <v>#NUM!</v>
      </c>
    </row>
    <row r="93" spans="1:26" x14ac:dyDescent="0.25">
      <c r="A93" s="10" t="str">
        <f>TEXT(tab_plan[[#This Row],[Datum]],"TTTT")</f>
        <v>Dienstag</v>
      </c>
      <c r="B93" s="9">
        <f t="shared" si="1"/>
        <v>44285</v>
      </c>
      <c r="C93" s="6"/>
      <c r="D93" s="6" t="str" cm="1">
        <f t="array" ref="D93">IFERROR(INDEX(tab_plan[Text],SMALL(IF(tab_plan[1. Wdh. am]=tab_plan[[#This Row],[Datum]],ROW(tab_plan[1. Wdh. am])-4),1)),"")</f>
        <v/>
      </c>
      <c r="E93" s="6" t="str" cm="1">
        <f t="array" ref="E93">IFERROR(INDEX(tab_plan[Text],SMALL(IF(tab_plan[2. Wdh. am]=tab_plan[[#This Row],[Datum]],ROW(tab_plan[2. Wdh. am])-4),1)),"")</f>
        <v/>
      </c>
      <c r="F93" s="6" t="str" cm="1">
        <f t="array" ref="F93">IFERROR(INDEX(tab_plan[Text],SMALL(IF(tab_plan[3. Wdh. am]=tab_plan[[#This Row],[Datum]],ROW(tab_plan[3. Wdh. am])-4),1)),"")</f>
        <v/>
      </c>
      <c r="G93" s="6" t="str" cm="1">
        <f t="array" ref="G93">IFERROR(INDEX(tab_plan[Text],SMALL(IF(tab_plan[4. Wdh. am]=tab_plan[[#This Row],[Datum]],ROW(tab_plan[4. Wdh. am])-4),1)),"")</f>
        <v/>
      </c>
      <c r="H93" s="6" t="str" cm="1">
        <f t="array" ref="H93">IFERROR(INDEX(tab_plan[Text],SMALL(IF(tab_plan[5. Wdh. am]=tab_plan[[#This Row],[Datum]],ROW(tab_plan[5. Wdh. am])-4),1)),"")</f>
        <v/>
      </c>
      <c r="I93" s="6" t="str" cm="1">
        <f t="array" ref="I93">IFERROR(INDEX(tab_plan[Text],SMALL(IF(tab_plan[6. Wdh. am]=tab_plan[[#This Row],[Datum]],ROW(tab_plan[6. Wdh. am])-4),1)),"")</f>
        <v/>
      </c>
      <c r="J93" s="6" t="str" cm="1">
        <f t="array" ref="J93">IFERROR(INDEX(tab_plan[Text],SMALL(IF(tab_plan[7. Wdh. am]=tab_plan[[#This Row],[Datum]],ROW(tab_plan[7. Wdh. am])-4),1)),"")</f>
        <v/>
      </c>
      <c r="K93" s="13">
        <f>IF(tab_plan[[#This Row],[1. Wdh. ]]&lt;&gt;"",tab_plan[[#This Row],[1. Wdh. ]],IFERROR(tab_plan[[#This Row],[Datum]]+VLOOKUP(tab_plan[[#This Row],[Wochentag]],tab_wiederholung[],2,0),""))</f>
        <v>44285</v>
      </c>
      <c r="L93" s="13">
        <f>IF(tab_plan[[#This Row],[2. Wdh. ]]&lt;&gt;"",tab_plan[[#This Row],[2. Wdh. ]],IFERROR(tab_plan[[#This Row],[Datum]]+VLOOKUP(tab_plan[[#This Row],[Wochentag]],tab_wiederholung[],3,0),""))</f>
        <v>44286</v>
      </c>
      <c r="M93" s="13">
        <f>IF(tab_plan[[#This Row],[3. Wdh. ]]&lt;&gt;"",tab_plan[[#This Row],[3. Wdh. ]],IFERROR(tab_plan[[#This Row],[Datum]]+VLOOKUP(tab_plan[[#This Row],[Wochentag]],tab_wiederholung[],4,0),""))</f>
        <v>44288</v>
      </c>
      <c r="N93" s="13">
        <f>IF(tab_plan[[#This Row],[4. Wdh. ]]&lt;&gt;"",tab_plan[[#This Row],[4. Wdh. ]],IFERROR(tab_plan[[#This Row],[Datum]]+VLOOKUP(tab_plan[[#This Row],[Wochentag]],tab_wiederholung[],5,0),""))</f>
        <v>44292</v>
      </c>
      <c r="O93" s="13">
        <f>IF(tab_plan[[#This Row],[5. Wdh. ]]&lt;&gt;"",tab_plan[[#This Row],[5. Wdh. ]],IFERROR(tab_plan[[#This Row],[Datum]]+VLOOKUP(tab_plan[[#This Row],[Wochentag]],tab_wiederholung[],6,0),""))</f>
        <v>44306</v>
      </c>
      <c r="P93" s="13">
        <f>IF(tab_plan[[#This Row],[6. Wdh. ]]&lt;&gt;"",tab_plan[[#This Row],[6. Wdh. ]],IFERROR(tab_plan[[#This Row],[Datum]]+VLOOKUP(tab_plan[[#This Row],[Wochentag]],tab_wiederholung[],7,0),""))</f>
        <v>44341</v>
      </c>
      <c r="Q93" s="13">
        <f>IF(tab_plan[[#This Row],[7. Wdh. ]]&lt;&gt;"",tab_plan[[#This Row],[7. Wdh. ]],IFERROR(tab_plan[[#This Row],[Datum]]+VLOOKUP(tab_plan[[#This Row],[Wochentag]],tab_wiederholung[],8,0),""))</f>
        <v>44649</v>
      </c>
      <c r="R93" s="13"/>
      <c r="S93" s="13"/>
      <c r="T93" s="13"/>
      <c r="U93" s="13"/>
      <c r="V93" s="13"/>
      <c r="W93" s="13"/>
      <c r="X93" s="13"/>
      <c r="Y93" s="13" t="str">
        <f>IF(tab_plan[[#This Row],[Aufgabe]]&lt;&gt;"",tab_plan[[#This Row],[Aufgabe]]&amp;" ("&amp;TEXT(tab_plan[[#This Row],[Datum]],"T.M.")&amp;")","")</f>
        <v/>
      </c>
      <c r="Z93" s="13" t="e" cm="1">
        <f t="array" ref="Z93">tab_plan[[#This Row],[Datum]]=INDEX(tab_feiertage[Datum],SMALL(IF((tab_feiertage[Datum]=tab_plan[[#This Row],[Datum]])*(tab_feiertage[Gültigkeit]="x"),ROW(tab_feiertage[Datum])-31),1))</f>
        <v>#NUM!</v>
      </c>
    </row>
    <row r="94" spans="1:26" x14ac:dyDescent="0.25">
      <c r="A94" s="10" t="str">
        <f>TEXT(tab_plan[[#This Row],[Datum]],"TTTT")</f>
        <v>Mittwoch</v>
      </c>
      <c r="B94" s="9">
        <f t="shared" si="1"/>
        <v>44286</v>
      </c>
      <c r="C94" s="6"/>
      <c r="D94" s="6" t="str" cm="1">
        <f t="array" ref="D94">IFERROR(INDEX(tab_plan[Text],SMALL(IF(tab_plan[1. Wdh. am]=tab_plan[[#This Row],[Datum]],ROW(tab_plan[1. Wdh. am])-4),1)),"")</f>
        <v/>
      </c>
      <c r="E94" s="6" t="str" cm="1">
        <f t="array" ref="E94">IFERROR(INDEX(tab_plan[Text],SMALL(IF(tab_plan[2. Wdh. am]=tab_plan[[#This Row],[Datum]],ROW(tab_plan[2. Wdh. am])-4),1)),"")</f>
        <v/>
      </c>
      <c r="F94" s="6" t="str" cm="1">
        <f t="array" ref="F94">IFERROR(INDEX(tab_plan[Text],SMALL(IF(tab_plan[3. Wdh. am]=tab_plan[[#This Row],[Datum]],ROW(tab_plan[3. Wdh. am])-4),1)),"")</f>
        <v/>
      </c>
      <c r="G94" s="6" t="str" cm="1">
        <f t="array" ref="G94">IFERROR(INDEX(tab_plan[Text],SMALL(IF(tab_plan[4. Wdh. am]=tab_plan[[#This Row],[Datum]],ROW(tab_plan[4. Wdh. am])-4),1)),"")</f>
        <v/>
      </c>
      <c r="H94" s="6" t="str" cm="1">
        <f t="array" ref="H94">IFERROR(INDEX(tab_plan[Text],SMALL(IF(tab_plan[5. Wdh. am]=tab_plan[[#This Row],[Datum]],ROW(tab_plan[5. Wdh. am])-4),1)),"")</f>
        <v/>
      </c>
      <c r="I94" s="6" t="str" cm="1">
        <f t="array" ref="I94">IFERROR(INDEX(tab_plan[Text],SMALL(IF(tab_plan[6. Wdh. am]=tab_plan[[#This Row],[Datum]],ROW(tab_plan[6. Wdh. am])-4),1)),"")</f>
        <v/>
      </c>
      <c r="J94" s="6" t="str" cm="1">
        <f t="array" ref="J94">IFERROR(INDEX(tab_plan[Text],SMALL(IF(tab_plan[7. Wdh. am]=tab_plan[[#This Row],[Datum]],ROW(tab_plan[7. Wdh. am])-4),1)),"")</f>
        <v/>
      </c>
      <c r="K94" s="13">
        <f>IF(tab_plan[[#This Row],[1. Wdh. ]]&lt;&gt;"",tab_plan[[#This Row],[1. Wdh. ]],IFERROR(tab_plan[[#This Row],[Datum]]+VLOOKUP(tab_plan[[#This Row],[Wochentag]],tab_wiederholung[],2,0),""))</f>
        <v>44286</v>
      </c>
      <c r="L94" s="13">
        <f>IF(tab_plan[[#This Row],[2. Wdh. ]]&lt;&gt;"",tab_plan[[#This Row],[2. Wdh. ]],IFERROR(tab_plan[[#This Row],[Datum]]+VLOOKUP(tab_plan[[#This Row],[Wochentag]],tab_wiederholung[],3,0),""))</f>
        <v>44287</v>
      </c>
      <c r="M94" s="13">
        <f>IF(tab_plan[[#This Row],[3. Wdh. ]]&lt;&gt;"",tab_plan[[#This Row],[3. Wdh. ]],IFERROR(tab_plan[[#This Row],[Datum]]+VLOOKUP(tab_plan[[#This Row],[Wochentag]],tab_wiederholung[],4,0),""))</f>
        <v>44289</v>
      </c>
      <c r="N94" s="13">
        <f>IF(tab_plan[[#This Row],[4. Wdh. ]]&lt;&gt;"",tab_plan[[#This Row],[4. Wdh. ]],IFERROR(tab_plan[[#This Row],[Datum]]+VLOOKUP(tab_plan[[#This Row],[Wochentag]],tab_wiederholung[],5,0),""))</f>
        <v>44293</v>
      </c>
      <c r="O94" s="13">
        <f>IF(tab_plan[[#This Row],[5. Wdh. ]]&lt;&gt;"",tab_plan[[#This Row],[5. Wdh. ]],IFERROR(tab_plan[[#This Row],[Datum]]+VLOOKUP(tab_plan[[#This Row],[Wochentag]],tab_wiederholung[],6,0),""))</f>
        <v>44307</v>
      </c>
      <c r="P94" s="13">
        <f>IF(tab_plan[[#This Row],[6. Wdh. ]]&lt;&gt;"",tab_plan[[#This Row],[6. Wdh. ]],IFERROR(tab_plan[[#This Row],[Datum]]+VLOOKUP(tab_plan[[#This Row],[Wochentag]],tab_wiederholung[],7,0),""))</f>
        <v>44342</v>
      </c>
      <c r="Q94" s="13">
        <f>IF(tab_plan[[#This Row],[7. Wdh. ]]&lt;&gt;"",tab_plan[[#This Row],[7. Wdh. ]],IFERROR(tab_plan[[#This Row],[Datum]]+VLOOKUP(tab_plan[[#This Row],[Wochentag]],tab_wiederholung[],8,0),""))</f>
        <v>44650</v>
      </c>
      <c r="R94" s="13"/>
      <c r="S94" s="13"/>
      <c r="T94" s="13"/>
      <c r="U94" s="13"/>
      <c r="V94" s="13"/>
      <c r="W94" s="13"/>
      <c r="X94" s="13"/>
      <c r="Y94" s="13" t="str">
        <f>IF(tab_plan[[#This Row],[Aufgabe]]&lt;&gt;"",tab_plan[[#This Row],[Aufgabe]]&amp;" ("&amp;TEXT(tab_plan[[#This Row],[Datum]],"T.M.")&amp;")","")</f>
        <v/>
      </c>
      <c r="Z94" s="13" t="e" cm="1">
        <f t="array" ref="Z94">tab_plan[[#This Row],[Datum]]=INDEX(tab_feiertage[Datum],SMALL(IF((tab_feiertage[Datum]=tab_plan[[#This Row],[Datum]])*(tab_feiertage[Gültigkeit]="x"),ROW(tab_feiertage[Datum])-31),1))</f>
        <v>#NUM!</v>
      </c>
    </row>
    <row r="95" spans="1:26" x14ac:dyDescent="0.25">
      <c r="A95" s="10" t="str">
        <f>TEXT(tab_plan[[#This Row],[Datum]],"TTTT")</f>
        <v>Donnerstag</v>
      </c>
      <c r="B95" s="9">
        <f t="shared" si="1"/>
        <v>44287</v>
      </c>
      <c r="C95" s="6"/>
      <c r="D95" s="6" t="str" cm="1">
        <f t="array" ref="D95">IFERROR(INDEX(tab_plan[Text],SMALL(IF(tab_plan[1. Wdh. am]=tab_plan[[#This Row],[Datum]],ROW(tab_plan[1. Wdh. am])-4),1)),"")</f>
        <v/>
      </c>
      <c r="E95" s="6" t="str" cm="1">
        <f t="array" ref="E95">IFERROR(INDEX(tab_plan[Text],SMALL(IF(tab_plan[2. Wdh. am]=tab_plan[[#This Row],[Datum]],ROW(tab_plan[2. Wdh. am])-4),1)),"")</f>
        <v/>
      </c>
      <c r="F95" s="6" t="str" cm="1">
        <f t="array" ref="F95">IFERROR(INDEX(tab_plan[Text],SMALL(IF(tab_plan[3. Wdh. am]=tab_plan[[#This Row],[Datum]],ROW(tab_plan[3. Wdh. am])-4),1)),"")</f>
        <v/>
      </c>
      <c r="G95" s="6" t="str" cm="1">
        <f t="array" ref="G95">IFERROR(INDEX(tab_plan[Text],SMALL(IF(tab_plan[4. Wdh. am]=tab_plan[[#This Row],[Datum]],ROW(tab_plan[4. Wdh. am])-4),1)),"")</f>
        <v/>
      </c>
      <c r="H95" s="6" t="str" cm="1">
        <f t="array" ref="H95">IFERROR(INDEX(tab_plan[Text],SMALL(IF(tab_plan[5. Wdh. am]=tab_plan[[#This Row],[Datum]],ROW(tab_plan[5. Wdh. am])-4),1)),"")</f>
        <v/>
      </c>
      <c r="I95" s="6" t="str" cm="1">
        <f t="array" ref="I95">IFERROR(INDEX(tab_plan[Text],SMALL(IF(tab_plan[6. Wdh. am]=tab_plan[[#This Row],[Datum]],ROW(tab_plan[6. Wdh. am])-4),1)),"")</f>
        <v/>
      </c>
      <c r="J95" s="6" t="str" cm="1">
        <f t="array" ref="J95">IFERROR(INDEX(tab_plan[Text],SMALL(IF(tab_plan[7. Wdh. am]=tab_plan[[#This Row],[Datum]],ROW(tab_plan[7. Wdh. am])-4),1)),"")</f>
        <v/>
      </c>
      <c r="K95" s="13">
        <f>IF(tab_plan[[#This Row],[1. Wdh. ]]&lt;&gt;"",tab_plan[[#This Row],[1. Wdh. ]],IFERROR(tab_plan[[#This Row],[Datum]]+VLOOKUP(tab_plan[[#This Row],[Wochentag]],tab_wiederholung[],2,0),""))</f>
        <v>44287</v>
      </c>
      <c r="L95" s="13">
        <f>IF(tab_plan[[#This Row],[2. Wdh. ]]&lt;&gt;"",tab_plan[[#This Row],[2. Wdh. ]],IFERROR(tab_plan[[#This Row],[Datum]]+VLOOKUP(tab_plan[[#This Row],[Wochentag]],tab_wiederholung[],3,0),""))</f>
        <v>44288</v>
      </c>
      <c r="M95" s="13">
        <f>IF(tab_plan[[#This Row],[3. Wdh. ]]&lt;&gt;"",tab_plan[[#This Row],[3. Wdh. ]],IFERROR(tab_plan[[#This Row],[Datum]]+VLOOKUP(tab_plan[[#This Row],[Wochentag]],tab_wiederholung[],4,0),""))</f>
        <v>44290</v>
      </c>
      <c r="N95" s="13">
        <f>IF(tab_plan[[#This Row],[4. Wdh. ]]&lt;&gt;"",tab_plan[[#This Row],[4. Wdh. ]],IFERROR(tab_plan[[#This Row],[Datum]]+VLOOKUP(tab_plan[[#This Row],[Wochentag]],tab_wiederholung[],5,0),""))</f>
        <v>44294</v>
      </c>
      <c r="O95" s="13">
        <f>IF(tab_plan[[#This Row],[5. Wdh. ]]&lt;&gt;"",tab_plan[[#This Row],[5. Wdh. ]],IFERROR(tab_plan[[#This Row],[Datum]]+VLOOKUP(tab_plan[[#This Row],[Wochentag]],tab_wiederholung[],6,0),""))</f>
        <v>44308</v>
      </c>
      <c r="P95" s="13">
        <f>IF(tab_plan[[#This Row],[6. Wdh. ]]&lt;&gt;"",tab_plan[[#This Row],[6. Wdh. ]],IFERROR(tab_plan[[#This Row],[Datum]]+VLOOKUP(tab_plan[[#This Row],[Wochentag]],tab_wiederholung[],7,0),""))</f>
        <v>44343</v>
      </c>
      <c r="Q95" s="13">
        <f>IF(tab_plan[[#This Row],[7. Wdh. ]]&lt;&gt;"",tab_plan[[#This Row],[7. Wdh. ]],IFERROR(tab_plan[[#This Row],[Datum]]+VLOOKUP(tab_plan[[#This Row],[Wochentag]],tab_wiederholung[],8,0),""))</f>
        <v>44651</v>
      </c>
      <c r="R95" s="13"/>
      <c r="S95" s="13"/>
      <c r="T95" s="13"/>
      <c r="U95" s="13"/>
      <c r="V95" s="13"/>
      <c r="W95" s="13"/>
      <c r="X95" s="13"/>
      <c r="Y95" s="13" t="str">
        <f>IF(tab_plan[[#This Row],[Aufgabe]]&lt;&gt;"",tab_plan[[#This Row],[Aufgabe]]&amp;" ("&amp;TEXT(tab_plan[[#This Row],[Datum]],"T.M.")&amp;")","")</f>
        <v/>
      </c>
      <c r="Z95" s="13" t="e" cm="1">
        <f t="array" ref="Z95">tab_plan[[#This Row],[Datum]]=INDEX(tab_feiertage[Datum],SMALL(IF((tab_feiertage[Datum]=tab_plan[[#This Row],[Datum]])*(tab_feiertage[Gültigkeit]="x"),ROW(tab_feiertage[Datum])-31),1))</f>
        <v>#NUM!</v>
      </c>
    </row>
    <row r="96" spans="1:26" x14ac:dyDescent="0.25">
      <c r="A96" s="10" t="str">
        <f>TEXT(tab_plan[[#This Row],[Datum]],"TTTT")</f>
        <v>Freitag</v>
      </c>
      <c r="B96" s="9">
        <f t="shared" si="1"/>
        <v>44288</v>
      </c>
      <c r="C96" s="6"/>
      <c r="D96" s="6" t="str" cm="1">
        <f t="array" ref="D96">IFERROR(INDEX(tab_plan[Text],SMALL(IF(tab_plan[1. Wdh. am]=tab_plan[[#This Row],[Datum]],ROW(tab_plan[1. Wdh. am])-4),1)),"")</f>
        <v/>
      </c>
      <c r="E96" s="6" t="str" cm="1">
        <f t="array" ref="E96">IFERROR(INDEX(tab_plan[Text],SMALL(IF(tab_plan[2. Wdh. am]=tab_plan[[#This Row],[Datum]],ROW(tab_plan[2. Wdh. am])-4),1)),"")</f>
        <v/>
      </c>
      <c r="F96" s="6" t="str" cm="1">
        <f t="array" ref="F96">IFERROR(INDEX(tab_plan[Text],SMALL(IF(tab_plan[3. Wdh. am]=tab_plan[[#This Row],[Datum]],ROW(tab_plan[3. Wdh. am])-4),1)),"")</f>
        <v/>
      </c>
      <c r="G96" s="6" t="str" cm="1">
        <f t="array" ref="G96">IFERROR(INDEX(tab_plan[Text],SMALL(IF(tab_plan[4. Wdh. am]=tab_plan[[#This Row],[Datum]],ROW(tab_plan[4. Wdh. am])-4),1)),"")</f>
        <v/>
      </c>
      <c r="H96" s="6" t="str" cm="1">
        <f t="array" ref="H96">IFERROR(INDEX(tab_plan[Text],SMALL(IF(tab_plan[5. Wdh. am]=tab_plan[[#This Row],[Datum]],ROW(tab_plan[5. Wdh. am])-4),1)),"")</f>
        <v/>
      </c>
      <c r="I96" s="6" t="str" cm="1">
        <f t="array" ref="I96">IFERROR(INDEX(tab_plan[Text],SMALL(IF(tab_plan[6. Wdh. am]=tab_plan[[#This Row],[Datum]],ROW(tab_plan[6. Wdh. am])-4),1)),"")</f>
        <v/>
      </c>
      <c r="J96" s="6" t="str" cm="1">
        <f t="array" ref="J96">IFERROR(INDEX(tab_plan[Text],SMALL(IF(tab_plan[7. Wdh. am]=tab_plan[[#This Row],[Datum]],ROW(tab_plan[7. Wdh. am])-4),1)),"")</f>
        <v/>
      </c>
      <c r="K96" s="13">
        <f>IF(tab_plan[[#This Row],[1. Wdh. ]]&lt;&gt;"",tab_plan[[#This Row],[1. Wdh. ]],IFERROR(tab_plan[[#This Row],[Datum]]+VLOOKUP(tab_plan[[#This Row],[Wochentag]],tab_wiederholung[],2,0),""))</f>
        <v>44288</v>
      </c>
      <c r="L96" s="13">
        <f>IF(tab_plan[[#This Row],[2. Wdh. ]]&lt;&gt;"",tab_plan[[#This Row],[2. Wdh. ]],IFERROR(tab_plan[[#This Row],[Datum]]+VLOOKUP(tab_plan[[#This Row],[Wochentag]],tab_wiederholung[],3,0),""))</f>
        <v>44289</v>
      </c>
      <c r="M96" s="13">
        <f>IF(tab_plan[[#This Row],[3. Wdh. ]]&lt;&gt;"",tab_plan[[#This Row],[3. Wdh. ]],IFERROR(tab_plan[[#This Row],[Datum]]+VLOOKUP(tab_plan[[#This Row],[Wochentag]],tab_wiederholung[],4,0),""))</f>
        <v>44291</v>
      </c>
      <c r="N96" s="13">
        <f>IF(tab_plan[[#This Row],[4. Wdh. ]]&lt;&gt;"",tab_plan[[#This Row],[4. Wdh. ]],IFERROR(tab_plan[[#This Row],[Datum]]+VLOOKUP(tab_plan[[#This Row],[Wochentag]],tab_wiederholung[],5,0),""))</f>
        <v>44295</v>
      </c>
      <c r="O96" s="13">
        <f>IF(tab_plan[[#This Row],[5. Wdh. ]]&lt;&gt;"",tab_plan[[#This Row],[5. Wdh. ]],IFERROR(tab_plan[[#This Row],[Datum]]+VLOOKUP(tab_plan[[#This Row],[Wochentag]],tab_wiederholung[],6,0),""))</f>
        <v>44309</v>
      </c>
      <c r="P96" s="13">
        <f>IF(tab_plan[[#This Row],[6. Wdh. ]]&lt;&gt;"",tab_plan[[#This Row],[6. Wdh. ]],IFERROR(tab_plan[[#This Row],[Datum]]+VLOOKUP(tab_plan[[#This Row],[Wochentag]],tab_wiederholung[],7,0),""))</f>
        <v>44344</v>
      </c>
      <c r="Q96" s="13">
        <f>IF(tab_plan[[#This Row],[7. Wdh. ]]&lt;&gt;"",tab_plan[[#This Row],[7. Wdh. ]],IFERROR(tab_plan[[#This Row],[Datum]]+VLOOKUP(tab_plan[[#This Row],[Wochentag]],tab_wiederholung[],8,0),""))</f>
        <v>44652</v>
      </c>
      <c r="R96" s="13"/>
      <c r="S96" s="13"/>
      <c r="T96" s="13"/>
      <c r="U96" s="13"/>
      <c r="V96" s="13"/>
      <c r="W96" s="13"/>
      <c r="X96" s="13"/>
      <c r="Y96" s="13" t="str">
        <f>IF(tab_plan[[#This Row],[Aufgabe]]&lt;&gt;"",tab_plan[[#This Row],[Aufgabe]]&amp;" ("&amp;TEXT(tab_plan[[#This Row],[Datum]],"T.M.")&amp;")","")</f>
        <v/>
      </c>
      <c r="Z96" s="13" t="b" cm="1">
        <f t="array" ref="Z96">tab_plan[[#This Row],[Datum]]=INDEX(tab_feiertage[Datum],SMALL(IF((tab_feiertage[Datum]=tab_plan[[#This Row],[Datum]])*(tab_feiertage[Gültigkeit]="x"),ROW(tab_feiertage[Datum])-31),1))</f>
        <v>1</v>
      </c>
    </row>
    <row r="97" spans="1:26" x14ac:dyDescent="0.25">
      <c r="A97" s="10" t="str">
        <f>TEXT(tab_plan[[#This Row],[Datum]],"TTTT")</f>
        <v>Samstag</v>
      </c>
      <c r="B97" s="9">
        <f t="shared" si="1"/>
        <v>44289</v>
      </c>
      <c r="C97" s="6"/>
      <c r="D97" s="6" t="str" cm="1">
        <f t="array" ref="D97">IFERROR(INDEX(tab_plan[Text],SMALL(IF(tab_plan[1. Wdh. am]=tab_plan[[#This Row],[Datum]],ROW(tab_plan[1. Wdh. am])-4),1)),"")</f>
        <v/>
      </c>
      <c r="E97" s="6" t="str" cm="1">
        <f t="array" ref="E97">IFERROR(INDEX(tab_plan[Text],SMALL(IF(tab_plan[2. Wdh. am]=tab_plan[[#This Row],[Datum]],ROW(tab_plan[2. Wdh. am])-4),1)),"")</f>
        <v/>
      </c>
      <c r="F97" s="6" t="str" cm="1">
        <f t="array" ref="F97">IFERROR(INDEX(tab_plan[Text],SMALL(IF(tab_plan[3. Wdh. am]=tab_plan[[#This Row],[Datum]],ROW(tab_plan[3. Wdh. am])-4),1)),"")</f>
        <v/>
      </c>
      <c r="G97" s="6" t="str" cm="1">
        <f t="array" ref="G97">IFERROR(INDEX(tab_plan[Text],SMALL(IF(tab_plan[4. Wdh. am]=tab_plan[[#This Row],[Datum]],ROW(tab_plan[4. Wdh. am])-4),1)),"")</f>
        <v/>
      </c>
      <c r="H97" s="6" t="str" cm="1">
        <f t="array" ref="H97">IFERROR(INDEX(tab_plan[Text],SMALL(IF(tab_plan[5. Wdh. am]=tab_plan[[#This Row],[Datum]],ROW(tab_plan[5. Wdh. am])-4),1)),"")</f>
        <v/>
      </c>
      <c r="I97" s="6" t="str" cm="1">
        <f t="array" ref="I97">IFERROR(INDEX(tab_plan[Text],SMALL(IF(tab_plan[6. Wdh. am]=tab_plan[[#This Row],[Datum]],ROW(tab_plan[6. Wdh. am])-4),1)),"")</f>
        <v/>
      </c>
      <c r="J97" s="6" t="str" cm="1">
        <f t="array" ref="J97">IFERROR(INDEX(tab_plan[Text],SMALL(IF(tab_plan[7. Wdh. am]=tab_plan[[#This Row],[Datum]],ROW(tab_plan[7. Wdh. am])-4),1)),"")</f>
        <v/>
      </c>
      <c r="K97" s="13">
        <f>IF(tab_plan[[#This Row],[1. Wdh. ]]&lt;&gt;"",tab_plan[[#This Row],[1. Wdh. ]],IFERROR(tab_plan[[#This Row],[Datum]]+VLOOKUP(tab_plan[[#This Row],[Wochentag]],tab_wiederholung[],2,0),""))</f>
        <v>44289</v>
      </c>
      <c r="L97" s="13">
        <f>IF(tab_plan[[#This Row],[2. Wdh. ]]&lt;&gt;"",tab_plan[[#This Row],[2. Wdh. ]],IFERROR(tab_plan[[#This Row],[Datum]]+VLOOKUP(tab_plan[[#This Row],[Wochentag]],tab_wiederholung[],3,0),""))</f>
        <v>44290</v>
      </c>
      <c r="M97" s="13">
        <f>IF(tab_plan[[#This Row],[3. Wdh. ]]&lt;&gt;"",tab_plan[[#This Row],[3. Wdh. ]],IFERROR(tab_plan[[#This Row],[Datum]]+VLOOKUP(tab_plan[[#This Row],[Wochentag]],tab_wiederholung[],4,0),""))</f>
        <v>44292</v>
      </c>
      <c r="N97" s="13">
        <f>IF(tab_plan[[#This Row],[4. Wdh. ]]&lt;&gt;"",tab_plan[[#This Row],[4. Wdh. ]],IFERROR(tab_plan[[#This Row],[Datum]]+VLOOKUP(tab_plan[[#This Row],[Wochentag]],tab_wiederholung[],5,0),""))</f>
        <v>44296</v>
      </c>
      <c r="O97" s="13">
        <f>IF(tab_plan[[#This Row],[5. Wdh. ]]&lt;&gt;"",tab_plan[[#This Row],[5. Wdh. ]],IFERROR(tab_plan[[#This Row],[Datum]]+VLOOKUP(tab_plan[[#This Row],[Wochentag]],tab_wiederholung[],6,0),""))</f>
        <v>44310</v>
      </c>
      <c r="P97" s="13">
        <f>IF(tab_plan[[#This Row],[6. Wdh. ]]&lt;&gt;"",tab_plan[[#This Row],[6. Wdh. ]],IFERROR(tab_plan[[#This Row],[Datum]]+VLOOKUP(tab_plan[[#This Row],[Wochentag]],tab_wiederholung[],7,0),""))</f>
        <v>44345</v>
      </c>
      <c r="Q97" s="13">
        <f>IF(tab_plan[[#This Row],[7. Wdh. ]]&lt;&gt;"",tab_plan[[#This Row],[7. Wdh. ]],IFERROR(tab_plan[[#This Row],[Datum]]+VLOOKUP(tab_plan[[#This Row],[Wochentag]],tab_wiederholung[],8,0),""))</f>
        <v>44653</v>
      </c>
      <c r="R97" s="13"/>
      <c r="S97" s="13"/>
      <c r="T97" s="13"/>
      <c r="U97" s="13"/>
      <c r="V97" s="13"/>
      <c r="W97" s="13"/>
      <c r="X97" s="13"/>
      <c r="Y97" s="13" t="str">
        <f>IF(tab_plan[[#This Row],[Aufgabe]]&lt;&gt;"",tab_plan[[#This Row],[Aufgabe]]&amp;" ("&amp;TEXT(tab_plan[[#This Row],[Datum]],"T.M.")&amp;")","")</f>
        <v/>
      </c>
      <c r="Z97" s="13" t="b" cm="1">
        <f t="array" ref="Z97">tab_plan[[#This Row],[Datum]]=INDEX(tab_feiertage[Datum],SMALL(IF((tab_feiertage[Datum]=tab_plan[[#This Row],[Datum]])*(tab_feiertage[Gültigkeit]="x"),ROW(tab_feiertage[Datum])-31),1))</f>
        <v>1</v>
      </c>
    </row>
    <row r="98" spans="1:26" x14ac:dyDescent="0.25">
      <c r="A98" s="10" t="str">
        <f>TEXT(tab_plan[[#This Row],[Datum]],"TTTT")</f>
        <v>Sonntag</v>
      </c>
      <c r="B98" s="9">
        <f t="shared" si="1"/>
        <v>44290</v>
      </c>
      <c r="C98" s="6"/>
      <c r="D98" s="6" t="str" cm="1">
        <f t="array" ref="D98">IFERROR(INDEX(tab_plan[Text],SMALL(IF(tab_plan[1. Wdh. am]=tab_plan[[#This Row],[Datum]],ROW(tab_plan[1. Wdh. am])-4),1)),"")</f>
        <v/>
      </c>
      <c r="E98" s="6" t="str" cm="1">
        <f t="array" ref="E98">IFERROR(INDEX(tab_plan[Text],SMALL(IF(tab_plan[2. Wdh. am]=tab_plan[[#This Row],[Datum]],ROW(tab_plan[2. Wdh. am])-4),1)),"")</f>
        <v/>
      </c>
      <c r="F98" s="6" t="str" cm="1">
        <f t="array" ref="F98">IFERROR(INDEX(tab_plan[Text],SMALL(IF(tab_plan[3. Wdh. am]=tab_plan[[#This Row],[Datum]],ROW(tab_plan[3. Wdh. am])-4),1)),"")</f>
        <v/>
      </c>
      <c r="G98" s="6" t="str" cm="1">
        <f t="array" ref="G98">IFERROR(INDEX(tab_plan[Text],SMALL(IF(tab_plan[4. Wdh. am]=tab_plan[[#This Row],[Datum]],ROW(tab_plan[4. Wdh. am])-4),1)),"")</f>
        <v/>
      </c>
      <c r="H98" s="6" t="str" cm="1">
        <f t="array" ref="H98">IFERROR(INDEX(tab_plan[Text],SMALL(IF(tab_plan[5. Wdh. am]=tab_plan[[#This Row],[Datum]],ROW(tab_plan[5. Wdh. am])-4),1)),"")</f>
        <v/>
      </c>
      <c r="I98" s="6" t="str" cm="1">
        <f t="array" ref="I98">IFERROR(INDEX(tab_plan[Text],SMALL(IF(tab_plan[6. Wdh. am]=tab_plan[[#This Row],[Datum]],ROW(tab_plan[6. Wdh. am])-4),1)),"")</f>
        <v/>
      </c>
      <c r="J98" s="6" t="str" cm="1">
        <f t="array" ref="J98">IFERROR(INDEX(tab_plan[Text],SMALL(IF(tab_plan[7. Wdh. am]=tab_plan[[#This Row],[Datum]],ROW(tab_plan[7. Wdh. am])-4),1)),"")</f>
        <v/>
      </c>
      <c r="K98" s="13">
        <f>IF(tab_plan[[#This Row],[1. Wdh. ]]&lt;&gt;"",tab_plan[[#This Row],[1. Wdh. ]],IFERROR(tab_plan[[#This Row],[Datum]]+VLOOKUP(tab_plan[[#This Row],[Wochentag]],tab_wiederholung[],2,0),""))</f>
        <v>44290</v>
      </c>
      <c r="L98" s="13">
        <f>IF(tab_plan[[#This Row],[2. Wdh. ]]&lt;&gt;"",tab_plan[[#This Row],[2. Wdh. ]],IFERROR(tab_plan[[#This Row],[Datum]]+VLOOKUP(tab_plan[[#This Row],[Wochentag]],tab_wiederholung[],3,0),""))</f>
        <v>44291</v>
      </c>
      <c r="M98" s="13">
        <f>IF(tab_plan[[#This Row],[3. Wdh. ]]&lt;&gt;"",tab_plan[[#This Row],[3. Wdh. ]],IFERROR(tab_plan[[#This Row],[Datum]]+VLOOKUP(tab_plan[[#This Row],[Wochentag]],tab_wiederholung[],4,0),""))</f>
        <v>44293</v>
      </c>
      <c r="N98" s="13">
        <f>IF(tab_plan[[#This Row],[4. Wdh. ]]&lt;&gt;"",tab_plan[[#This Row],[4. Wdh. ]],IFERROR(tab_plan[[#This Row],[Datum]]+VLOOKUP(tab_plan[[#This Row],[Wochentag]],tab_wiederholung[],5,0),""))</f>
        <v>44297</v>
      </c>
      <c r="O98" s="13">
        <f>IF(tab_plan[[#This Row],[5. Wdh. ]]&lt;&gt;"",tab_plan[[#This Row],[5. Wdh. ]],IFERROR(tab_plan[[#This Row],[Datum]]+VLOOKUP(tab_plan[[#This Row],[Wochentag]],tab_wiederholung[],6,0),""))</f>
        <v>44311</v>
      </c>
      <c r="P98" s="13">
        <f>IF(tab_plan[[#This Row],[6. Wdh. ]]&lt;&gt;"",tab_plan[[#This Row],[6. Wdh. ]],IFERROR(tab_plan[[#This Row],[Datum]]+VLOOKUP(tab_plan[[#This Row],[Wochentag]],tab_wiederholung[],7,0),""))</f>
        <v>44346</v>
      </c>
      <c r="Q98" s="13">
        <f>IF(tab_plan[[#This Row],[7. Wdh. ]]&lt;&gt;"",tab_plan[[#This Row],[7. Wdh. ]],IFERROR(tab_plan[[#This Row],[Datum]]+VLOOKUP(tab_plan[[#This Row],[Wochentag]],tab_wiederholung[],8,0),""))</f>
        <v>44654</v>
      </c>
      <c r="R98" s="13"/>
      <c r="S98" s="13"/>
      <c r="T98" s="13"/>
      <c r="U98" s="13"/>
      <c r="V98" s="13"/>
      <c r="W98" s="13"/>
      <c r="X98" s="13"/>
      <c r="Y98" s="13" t="str">
        <f>IF(tab_plan[[#This Row],[Aufgabe]]&lt;&gt;"",tab_plan[[#This Row],[Aufgabe]]&amp;" ("&amp;TEXT(tab_plan[[#This Row],[Datum]],"T.M.")&amp;")","")</f>
        <v/>
      </c>
      <c r="Z98" s="13" t="b" cm="1">
        <f t="array" ref="Z98">tab_plan[[#This Row],[Datum]]=INDEX(tab_feiertage[Datum],SMALL(IF((tab_feiertage[Datum]=tab_plan[[#This Row],[Datum]])*(tab_feiertage[Gültigkeit]="x"),ROW(tab_feiertage[Datum])-31),1))</f>
        <v>1</v>
      </c>
    </row>
    <row r="99" spans="1:26" x14ac:dyDescent="0.25">
      <c r="A99" s="10" t="str">
        <f>TEXT(tab_plan[[#This Row],[Datum]],"TTTT")</f>
        <v>Montag</v>
      </c>
      <c r="B99" s="9">
        <f t="shared" si="1"/>
        <v>44291</v>
      </c>
      <c r="C99" s="6"/>
      <c r="D99" s="6" t="str" cm="1">
        <f t="array" ref="D99">IFERROR(INDEX(tab_plan[Text],SMALL(IF(tab_plan[1. Wdh. am]=tab_plan[[#This Row],[Datum]],ROW(tab_plan[1. Wdh. am])-4),1)),"")</f>
        <v/>
      </c>
      <c r="E99" s="6" t="str" cm="1">
        <f t="array" ref="E99">IFERROR(INDEX(tab_plan[Text],SMALL(IF(tab_plan[2. Wdh. am]=tab_plan[[#This Row],[Datum]],ROW(tab_plan[2. Wdh. am])-4),1)),"")</f>
        <v/>
      </c>
      <c r="F99" s="6" t="str" cm="1">
        <f t="array" ref="F99">IFERROR(INDEX(tab_plan[Text],SMALL(IF(tab_plan[3. Wdh. am]=tab_plan[[#This Row],[Datum]],ROW(tab_plan[3. Wdh. am])-4),1)),"")</f>
        <v/>
      </c>
      <c r="G99" s="6" t="str" cm="1">
        <f t="array" ref="G99">IFERROR(INDEX(tab_plan[Text],SMALL(IF(tab_plan[4. Wdh. am]=tab_plan[[#This Row],[Datum]],ROW(tab_plan[4. Wdh. am])-4),1)),"")</f>
        <v/>
      </c>
      <c r="H99" s="6" t="str" cm="1">
        <f t="array" ref="H99">IFERROR(INDEX(tab_plan[Text],SMALL(IF(tab_plan[5. Wdh. am]=tab_plan[[#This Row],[Datum]],ROW(tab_plan[5. Wdh. am])-4),1)),"")</f>
        <v/>
      </c>
      <c r="I99" s="6" t="str" cm="1">
        <f t="array" ref="I99">IFERROR(INDEX(tab_plan[Text],SMALL(IF(tab_plan[6. Wdh. am]=tab_plan[[#This Row],[Datum]],ROW(tab_plan[6. Wdh. am])-4),1)),"")</f>
        <v/>
      </c>
      <c r="J99" s="6" t="str" cm="1">
        <f t="array" ref="J99">IFERROR(INDEX(tab_plan[Text],SMALL(IF(tab_plan[7. Wdh. am]=tab_plan[[#This Row],[Datum]],ROW(tab_plan[7. Wdh. am])-4),1)),"")</f>
        <v/>
      </c>
      <c r="K99" s="13">
        <f>IF(tab_plan[[#This Row],[1. Wdh. ]]&lt;&gt;"",tab_plan[[#This Row],[1. Wdh. ]],IFERROR(tab_plan[[#This Row],[Datum]]+VLOOKUP(tab_plan[[#This Row],[Wochentag]],tab_wiederholung[],2,0),""))</f>
        <v>44291</v>
      </c>
      <c r="L99" s="13">
        <f>IF(tab_plan[[#This Row],[2. Wdh. ]]&lt;&gt;"",tab_plan[[#This Row],[2. Wdh. ]],IFERROR(tab_plan[[#This Row],[Datum]]+VLOOKUP(tab_plan[[#This Row],[Wochentag]],tab_wiederholung[],3,0),""))</f>
        <v>44292</v>
      </c>
      <c r="M99" s="13">
        <f>IF(tab_plan[[#This Row],[3. Wdh. ]]&lt;&gt;"",tab_plan[[#This Row],[3. Wdh. ]],IFERROR(tab_plan[[#This Row],[Datum]]+VLOOKUP(tab_plan[[#This Row],[Wochentag]],tab_wiederholung[],4,0),""))</f>
        <v>44294</v>
      </c>
      <c r="N99" s="13">
        <f>IF(tab_plan[[#This Row],[4. Wdh. ]]&lt;&gt;"",tab_plan[[#This Row],[4. Wdh. ]],IFERROR(tab_plan[[#This Row],[Datum]]+VLOOKUP(tab_plan[[#This Row],[Wochentag]],tab_wiederholung[],5,0),""))</f>
        <v>44298</v>
      </c>
      <c r="O99" s="13">
        <f>IF(tab_plan[[#This Row],[5. Wdh. ]]&lt;&gt;"",tab_plan[[#This Row],[5. Wdh. ]],IFERROR(tab_plan[[#This Row],[Datum]]+VLOOKUP(tab_plan[[#This Row],[Wochentag]],tab_wiederholung[],6,0),""))</f>
        <v>44312</v>
      </c>
      <c r="P99" s="13">
        <f>IF(tab_plan[[#This Row],[6. Wdh. ]]&lt;&gt;"",tab_plan[[#This Row],[6. Wdh. ]],IFERROR(tab_plan[[#This Row],[Datum]]+VLOOKUP(tab_plan[[#This Row],[Wochentag]],tab_wiederholung[],7,0),""))</f>
        <v>44347</v>
      </c>
      <c r="Q99" s="13">
        <f>IF(tab_plan[[#This Row],[7. Wdh. ]]&lt;&gt;"",tab_plan[[#This Row],[7. Wdh. ]],IFERROR(tab_plan[[#This Row],[Datum]]+VLOOKUP(tab_plan[[#This Row],[Wochentag]],tab_wiederholung[],8,0),""))</f>
        <v>44655</v>
      </c>
      <c r="R99" s="13"/>
      <c r="S99" s="13"/>
      <c r="T99" s="13"/>
      <c r="U99" s="13"/>
      <c r="V99" s="13"/>
      <c r="W99" s="13"/>
      <c r="X99" s="13"/>
      <c r="Y99" s="13" t="str">
        <f>IF(tab_plan[[#This Row],[Aufgabe]]&lt;&gt;"",tab_plan[[#This Row],[Aufgabe]]&amp;" ("&amp;TEXT(tab_plan[[#This Row],[Datum]],"T.M.")&amp;")","")</f>
        <v/>
      </c>
      <c r="Z99" s="13" t="b" cm="1">
        <f t="array" ref="Z99">tab_plan[[#This Row],[Datum]]=INDEX(tab_feiertage[Datum],SMALL(IF((tab_feiertage[Datum]=tab_plan[[#This Row],[Datum]])*(tab_feiertage[Gültigkeit]="x"),ROW(tab_feiertage[Datum])-31),1))</f>
        <v>1</v>
      </c>
    </row>
    <row r="100" spans="1:26" x14ac:dyDescent="0.25">
      <c r="A100" s="10" t="str">
        <f>TEXT(tab_plan[[#This Row],[Datum]],"TTTT")</f>
        <v>Dienstag</v>
      </c>
      <c r="B100" s="9">
        <f t="shared" si="1"/>
        <v>44292</v>
      </c>
      <c r="C100" s="6"/>
      <c r="D100" s="6" t="str" cm="1">
        <f t="array" ref="D100">IFERROR(INDEX(tab_plan[Text],SMALL(IF(tab_plan[1. Wdh. am]=tab_plan[[#This Row],[Datum]],ROW(tab_plan[1. Wdh. am])-4),1)),"")</f>
        <v/>
      </c>
      <c r="E100" s="6" t="str" cm="1">
        <f t="array" ref="E100">IFERROR(INDEX(tab_plan[Text],SMALL(IF(tab_plan[2. Wdh. am]=tab_plan[[#This Row],[Datum]],ROW(tab_plan[2. Wdh. am])-4),1)),"")</f>
        <v/>
      </c>
      <c r="F100" s="6" t="str" cm="1">
        <f t="array" ref="F100">IFERROR(INDEX(tab_plan[Text],SMALL(IF(tab_plan[3. Wdh. am]=tab_plan[[#This Row],[Datum]],ROW(tab_plan[3. Wdh. am])-4),1)),"")</f>
        <v/>
      </c>
      <c r="G100" s="6" t="str" cm="1">
        <f t="array" ref="G100">IFERROR(INDEX(tab_plan[Text],SMALL(IF(tab_plan[4. Wdh. am]=tab_plan[[#This Row],[Datum]],ROW(tab_plan[4. Wdh. am])-4),1)),"")</f>
        <v/>
      </c>
      <c r="H100" s="6" t="str" cm="1">
        <f t="array" ref="H100">IFERROR(INDEX(tab_plan[Text],SMALL(IF(tab_plan[5. Wdh. am]=tab_plan[[#This Row],[Datum]],ROW(tab_plan[5. Wdh. am])-4),1)),"")</f>
        <v/>
      </c>
      <c r="I100" s="6" t="str" cm="1">
        <f t="array" ref="I100">IFERROR(INDEX(tab_plan[Text],SMALL(IF(tab_plan[6. Wdh. am]=tab_plan[[#This Row],[Datum]],ROW(tab_plan[6. Wdh. am])-4),1)),"")</f>
        <v/>
      </c>
      <c r="J100" s="6" t="str" cm="1">
        <f t="array" ref="J100">IFERROR(INDEX(tab_plan[Text],SMALL(IF(tab_plan[7. Wdh. am]=tab_plan[[#This Row],[Datum]],ROW(tab_plan[7. Wdh. am])-4),1)),"")</f>
        <v/>
      </c>
      <c r="K100" s="13">
        <f>IF(tab_plan[[#This Row],[1. Wdh. ]]&lt;&gt;"",tab_plan[[#This Row],[1. Wdh. ]],IFERROR(tab_plan[[#This Row],[Datum]]+VLOOKUP(tab_plan[[#This Row],[Wochentag]],tab_wiederholung[],2,0),""))</f>
        <v>44292</v>
      </c>
      <c r="L100" s="13">
        <f>IF(tab_plan[[#This Row],[2. Wdh. ]]&lt;&gt;"",tab_plan[[#This Row],[2. Wdh. ]],IFERROR(tab_plan[[#This Row],[Datum]]+VLOOKUP(tab_plan[[#This Row],[Wochentag]],tab_wiederholung[],3,0),""))</f>
        <v>44293</v>
      </c>
      <c r="M100" s="13">
        <f>IF(tab_plan[[#This Row],[3. Wdh. ]]&lt;&gt;"",tab_plan[[#This Row],[3. Wdh. ]],IFERROR(tab_plan[[#This Row],[Datum]]+VLOOKUP(tab_plan[[#This Row],[Wochentag]],tab_wiederholung[],4,0),""))</f>
        <v>44295</v>
      </c>
      <c r="N100" s="13">
        <f>IF(tab_plan[[#This Row],[4. Wdh. ]]&lt;&gt;"",tab_plan[[#This Row],[4. Wdh. ]],IFERROR(tab_plan[[#This Row],[Datum]]+VLOOKUP(tab_plan[[#This Row],[Wochentag]],tab_wiederholung[],5,0),""))</f>
        <v>44299</v>
      </c>
      <c r="O100" s="13">
        <f>IF(tab_plan[[#This Row],[5. Wdh. ]]&lt;&gt;"",tab_plan[[#This Row],[5. Wdh. ]],IFERROR(tab_plan[[#This Row],[Datum]]+VLOOKUP(tab_plan[[#This Row],[Wochentag]],tab_wiederholung[],6,0),""))</f>
        <v>44313</v>
      </c>
      <c r="P100" s="13">
        <f>IF(tab_plan[[#This Row],[6. Wdh. ]]&lt;&gt;"",tab_plan[[#This Row],[6. Wdh. ]],IFERROR(tab_plan[[#This Row],[Datum]]+VLOOKUP(tab_plan[[#This Row],[Wochentag]],tab_wiederholung[],7,0),""))</f>
        <v>44348</v>
      </c>
      <c r="Q100" s="13">
        <f>IF(tab_plan[[#This Row],[7. Wdh. ]]&lt;&gt;"",tab_plan[[#This Row],[7. Wdh. ]],IFERROR(tab_plan[[#This Row],[Datum]]+VLOOKUP(tab_plan[[#This Row],[Wochentag]],tab_wiederholung[],8,0),""))</f>
        <v>44656</v>
      </c>
      <c r="R100" s="13"/>
      <c r="S100" s="13"/>
      <c r="T100" s="13"/>
      <c r="U100" s="13"/>
      <c r="V100" s="13"/>
      <c r="W100" s="13"/>
      <c r="X100" s="13"/>
      <c r="Y100" s="13" t="str">
        <f>IF(tab_plan[[#This Row],[Aufgabe]]&lt;&gt;"",tab_plan[[#This Row],[Aufgabe]]&amp;" ("&amp;TEXT(tab_plan[[#This Row],[Datum]],"T.M.")&amp;")","")</f>
        <v/>
      </c>
      <c r="Z100" s="13" t="e" cm="1">
        <f t="array" ref="Z100">tab_plan[[#This Row],[Datum]]=INDEX(tab_feiertage[Datum],SMALL(IF((tab_feiertage[Datum]=tab_plan[[#This Row],[Datum]])*(tab_feiertage[Gültigkeit]="x"),ROW(tab_feiertage[Datum])-31),1))</f>
        <v>#NUM!</v>
      </c>
    </row>
    <row r="101" spans="1:26" x14ac:dyDescent="0.25">
      <c r="A101" s="10" t="str">
        <f>TEXT(tab_plan[[#This Row],[Datum]],"TTTT")</f>
        <v>Mittwoch</v>
      </c>
      <c r="B101" s="9">
        <f t="shared" si="1"/>
        <v>44293</v>
      </c>
      <c r="C101" s="6"/>
      <c r="D101" s="6" t="str" cm="1">
        <f t="array" ref="D101">IFERROR(INDEX(tab_plan[Text],SMALL(IF(tab_plan[1. Wdh. am]=tab_plan[[#This Row],[Datum]],ROW(tab_plan[1. Wdh. am])-4),1)),"")</f>
        <v/>
      </c>
      <c r="E101" s="6" t="str" cm="1">
        <f t="array" ref="E101">IFERROR(INDEX(tab_plan[Text],SMALL(IF(tab_plan[2. Wdh. am]=tab_plan[[#This Row],[Datum]],ROW(tab_plan[2. Wdh. am])-4),1)),"")</f>
        <v/>
      </c>
      <c r="F101" s="6" t="str" cm="1">
        <f t="array" ref="F101">IFERROR(INDEX(tab_plan[Text],SMALL(IF(tab_plan[3. Wdh. am]=tab_plan[[#This Row],[Datum]],ROW(tab_plan[3. Wdh. am])-4),1)),"")</f>
        <v/>
      </c>
      <c r="G101" s="6" t="str" cm="1">
        <f t="array" ref="G101">IFERROR(INDEX(tab_plan[Text],SMALL(IF(tab_plan[4. Wdh. am]=tab_plan[[#This Row],[Datum]],ROW(tab_plan[4. Wdh. am])-4),1)),"")</f>
        <v/>
      </c>
      <c r="H101" s="6" t="str" cm="1">
        <f t="array" ref="H101">IFERROR(INDEX(tab_plan[Text],SMALL(IF(tab_plan[5. Wdh. am]=tab_plan[[#This Row],[Datum]],ROW(tab_plan[5. Wdh. am])-4),1)),"")</f>
        <v/>
      </c>
      <c r="I101" s="6" t="str" cm="1">
        <f t="array" ref="I101">IFERROR(INDEX(tab_plan[Text],SMALL(IF(tab_plan[6. Wdh. am]=tab_plan[[#This Row],[Datum]],ROW(tab_plan[6. Wdh. am])-4),1)),"")</f>
        <v/>
      </c>
      <c r="J101" s="6" t="str" cm="1">
        <f t="array" ref="J101">IFERROR(INDEX(tab_plan[Text],SMALL(IF(tab_plan[7. Wdh. am]=tab_plan[[#This Row],[Datum]],ROW(tab_plan[7. Wdh. am])-4),1)),"")</f>
        <v/>
      </c>
      <c r="K101" s="13">
        <f>IF(tab_plan[[#This Row],[1. Wdh. ]]&lt;&gt;"",tab_plan[[#This Row],[1. Wdh. ]],IFERROR(tab_plan[[#This Row],[Datum]]+VLOOKUP(tab_plan[[#This Row],[Wochentag]],tab_wiederholung[],2,0),""))</f>
        <v>44293</v>
      </c>
      <c r="L101" s="13">
        <f>IF(tab_plan[[#This Row],[2. Wdh. ]]&lt;&gt;"",tab_plan[[#This Row],[2. Wdh. ]],IFERROR(tab_plan[[#This Row],[Datum]]+VLOOKUP(tab_plan[[#This Row],[Wochentag]],tab_wiederholung[],3,0),""))</f>
        <v>44294</v>
      </c>
      <c r="M101" s="13">
        <f>IF(tab_plan[[#This Row],[3. Wdh. ]]&lt;&gt;"",tab_plan[[#This Row],[3. Wdh. ]],IFERROR(tab_plan[[#This Row],[Datum]]+VLOOKUP(tab_plan[[#This Row],[Wochentag]],tab_wiederholung[],4,0),""))</f>
        <v>44296</v>
      </c>
      <c r="N101" s="13">
        <f>IF(tab_plan[[#This Row],[4. Wdh. ]]&lt;&gt;"",tab_plan[[#This Row],[4. Wdh. ]],IFERROR(tab_plan[[#This Row],[Datum]]+VLOOKUP(tab_plan[[#This Row],[Wochentag]],tab_wiederholung[],5,0),""))</f>
        <v>44300</v>
      </c>
      <c r="O101" s="13">
        <f>IF(tab_plan[[#This Row],[5. Wdh. ]]&lt;&gt;"",tab_plan[[#This Row],[5. Wdh. ]],IFERROR(tab_plan[[#This Row],[Datum]]+VLOOKUP(tab_plan[[#This Row],[Wochentag]],tab_wiederholung[],6,0),""))</f>
        <v>44314</v>
      </c>
      <c r="P101" s="13">
        <f>IF(tab_plan[[#This Row],[6. Wdh. ]]&lt;&gt;"",tab_plan[[#This Row],[6. Wdh. ]],IFERROR(tab_plan[[#This Row],[Datum]]+VLOOKUP(tab_plan[[#This Row],[Wochentag]],tab_wiederholung[],7,0),""))</f>
        <v>44349</v>
      </c>
      <c r="Q101" s="13">
        <f>IF(tab_plan[[#This Row],[7. Wdh. ]]&lt;&gt;"",tab_plan[[#This Row],[7. Wdh. ]],IFERROR(tab_plan[[#This Row],[Datum]]+VLOOKUP(tab_plan[[#This Row],[Wochentag]],tab_wiederholung[],8,0),""))</f>
        <v>44657</v>
      </c>
      <c r="R101" s="13"/>
      <c r="S101" s="13"/>
      <c r="T101" s="13"/>
      <c r="U101" s="13"/>
      <c r="V101" s="13"/>
      <c r="W101" s="13"/>
      <c r="X101" s="13"/>
      <c r="Y101" s="13" t="str">
        <f>IF(tab_plan[[#This Row],[Aufgabe]]&lt;&gt;"",tab_plan[[#This Row],[Aufgabe]]&amp;" ("&amp;TEXT(tab_plan[[#This Row],[Datum]],"T.M.")&amp;")","")</f>
        <v/>
      </c>
      <c r="Z101" s="13" t="e" cm="1">
        <f t="array" ref="Z101">tab_plan[[#This Row],[Datum]]=INDEX(tab_feiertage[Datum],SMALL(IF((tab_feiertage[Datum]=tab_plan[[#This Row],[Datum]])*(tab_feiertage[Gültigkeit]="x"),ROW(tab_feiertage[Datum])-31),1))</f>
        <v>#NUM!</v>
      </c>
    </row>
    <row r="102" spans="1:26" x14ac:dyDescent="0.25">
      <c r="A102" s="10" t="str">
        <f>TEXT(tab_plan[[#This Row],[Datum]],"TTTT")</f>
        <v>Donnerstag</v>
      </c>
      <c r="B102" s="9">
        <f t="shared" si="1"/>
        <v>44294</v>
      </c>
      <c r="C102" s="6"/>
      <c r="D102" s="6" t="str" cm="1">
        <f t="array" ref="D102">IFERROR(INDEX(tab_plan[Text],SMALL(IF(tab_plan[1. Wdh. am]=tab_plan[[#This Row],[Datum]],ROW(tab_plan[1. Wdh. am])-4),1)),"")</f>
        <v/>
      </c>
      <c r="E102" s="6" t="str" cm="1">
        <f t="array" ref="E102">IFERROR(INDEX(tab_plan[Text],SMALL(IF(tab_plan[2. Wdh. am]=tab_plan[[#This Row],[Datum]],ROW(tab_plan[2. Wdh. am])-4),1)),"")</f>
        <v/>
      </c>
      <c r="F102" s="6" t="str" cm="1">
        <f t="array" ref="F102">IFERROR(INDEX(tab_plan[Text],SMALL(IF(tab_plan[3. Wdh. am]=tab_plan[[#This Row],[Datum]],ROW(tab_plan[3. Wdh. am])-4),1)),"")</f>
        <v/>
      </c>
      <c r="G102" s="6" t="str" cm="1">
        <f t="array" ref="G102">IFERROR(INDEX(tab_plan[Text],SMALL(IF(tab_plan[4. Wdh. am]=tab_plan[[#This Row],[Datum]],ROW(tab_plan[4. Wdh. am])-4),1)),"")</f>
        <v/>
      </c>
      <c r="H102" s="6" t="str" cm="1">
        <f t="array" ref="H102">IFERROR(INDEX(tab_plan[Text],SMALL(IF(tab_plan[5. Wdh. am]=tab_plan[[#This Row],[Datum]],ROW(tab_plan[5. Wdh. am])-4),1)),"")</f>
        <v/>
      </c>
      <c r="I102" s="6" t="str" cm="1">
        <f t="array" ref="I102">IFERROR(INDEX(tab_plan[Text],SMALL(IF(tab_plan[6. Wdh. am]=tab_plan[[#This Row],[Datum]],ROW(tab_plan[6. Wdh. am])-4),1)),"")</f>
        <v/>
      </c>
      <c r="J102" s="6" t="str" cm="1">
        <f t="array" ref="J102">IFERROR(INDEX(tab_plan[Text],SMALL(IF(tab_plan[7. Wdh. am]=tab_plan[[#This Row],[Datum]],ROW(tab_plan[7. Wdh. am])-4),1)),"")</f>
        <v/>
      </c>
      <c r="K102" s="13">
        <f>IF(tab_plan[[#This Row],[1. Wdh. ]]&lt;&gt;"",tab_plan[[#This Row],[1. Wdh. ]],IFERROR(tab_plan[[#This Row],[Datum]]+VLOOKUP(tab_plan[[#This Row],[Wochentag]],tab_wiederholung[],2,0),""))</f>
        <v>44294</v>
      </c>
      <c r="L102" s="13">
        <f>IF(tab_plan[[#This Row],[2. Wdh. ]]&lt;&gt;"",tab_plan[[#This Row],[2. Wdh. ]],IFERROR(tab_plan[[#This Row],[Datum]]+VLOOKUP(tab_plan[[#This Row],[Wochentag]],tab_wiederholung[],3,0),""))</f>
        <v>44295</v>
      </c>
      <c r="M102" s="13">
        <f>IF(tab_plan[[#This Row],[3. Wdh. ]]&lt;&gt;"",tab_plan[[#This Row],[3. Wdh. ]],IFERROR(tab_plan[[#This Row],[Datum]]+VLOOKUP(tab_plan[[#This Row],[Wochentag]],tab_wiederholung[],4,0),""))</f>
        <v>44297</v>
      </c>
      <c r="N102" s="13">
        <f>IF(tab_plan[[#This Row],[4. Wdh. ]]&lt;&gt;"",tab_plan[[#This Row],[4. Wdh. ]],IFERROR(tab_plan[[#This Row],[Datum]]+VLOOKUP(tab_plan[[#This Row],[Wochentag]],tab_wiederholung[],5,0),""))</f>
        <v>44301</v>
      </c>
      <c r="O102" s="13">
        <f>IF(tab_plan[[#This Row],[5. Wdh. ]]&lt;&gt;"",tab_plan[[#This Row],[5. Wdh. ]],IFERROR(tab_plan[[#This Row],[Datum]]+VLOOKUP(tab_plan[[#This Row],[Wochentag]],tab_wiederholung[],6,0),""))</f>
        <v>44315</v>
      </c>
      <c r="P102" s="13">
        <f>IF(tab_plan[[#This Row],[6. Wdh. ]]&lt;&gt;"",tab_plan[[#This Row],[6. Wdh. ]],IFERROR(tab_plan[[#This Row],[Datum]]+VLOOKUP(tab_plan[[#This Row],[Wochentag]],tab_wiederholung[],7,0),""))</f>
        <v>44350</v>
      </c>
      <c r="Q102" s="13">
        <f>IF(tab_plan[[#This Row],[7. Wdh. ]]&lt;&gt;"",tab_plan[[#This Row],[7. Wdh. ]],IFERROR(tab_plan[[#This Row],[Datum]]+VLOOKUP(tab_plan[[#This Row],[Wochentag]],tab_wiederholung[],8,0),""))</f>
        <v>44658</v>
      </c>
      <c r="R102" s="13"/>
      <c r="S102" s="13"/>
      <c r="T102" s="13"/>
      <c r="U102" s="13"/>
      <c r="V102" s="13"/>
      <c r="W102" s="13"/>
      <c r="X102" s="13"/>
      <c r="Y102" s="13" t="str">
        <f>IF(tab_plan[[#This Row],[Aufgabe]]&lt;&gt;"",tab_plan[[#This Row],[Aufgabe]]&amp;" ("&amp;TEXT(tab_plan[[#This Row],[Datum]],"T.M.")&amp;")","")</f>
        <v/>
      </c>
      <c r="Z102" s="13" t="e" cm="1">
        <f t="array" ref="Z102">tab_plan[[#This Row],[Datum]]=INDEX(tab_feiertage[Datum],SMALL(IF((tab_feiertage[Datum]=tab_plan[[#This Row],[Datum]])*(tab_feiertage[Gültigkeit]="x"),ROW(tab_feiertage[Datum])-31),1))</f>
        <v>#NUM!</v>
      </c>
    </row>
    <row r="103" spans="1:26" x14ac:dyDescent="0.25">
      <c r="A103" s="10" t="str">
        <f>TEXT(tab_plan[[#This Row],[Datum]],"TTTT")</f>
        <v>Freitag</v>
      </c>
      <c r="B103" s="9">
        <f t="shared" si="1"/>
        <v>44295</v>
      </c>
      <c r="C103" s="6"/>
      <c r="D103" s="6" t="str" cm="1">
        <f t="array" ref="D103">IFERROR(INDEX(tab_plan[Text],SMALL(IF(tab_plan[1. Wdh. am]=tab_plan[[#This Row],[Datum]],ROW(tab_plan[1. Wdh. am])-4),1)),"")</f>
        <v/>
      </c>
      <c r="E103" s="6" t="str" cm="1">
        <f t="array" ref="E103">IFERROR(INDEX(tab_plan[Text],SMALL(IF(tab_plan[2. Wdh. am]=tab_plan[[#This Row],[Datum]],ROW(tab_plan[2. Wdh. am])-4),1)),"")</f>
        <v/>
      </c>
      <c r="F103" s="6" t="str" cm="1">
        <f t="array" ref="F103">IFERROR(INDEX(tab_plan[Text],SMALL(IF(tab_plan[3. Wdh. am]=tab_plan[[#This Row],[Datum]],ROW(tab_plan[3. Wdh. am])-4),1)),"")</f>
        <v/>
      </c>
      <c r="G103" s="6" t="str" cm="1">
        <f t="array" ref="G103">IFERROR(INDEX(tab_plan[Text],SMALL(IF(tab_plan[4. Wdh. am]=tab_plan[[#This Row],[Datum]],ROW(tab_plan[4. Wdh. am])-4),1)),"")</f>
        <v/>
      </c>
      <c r="H103" s="6" t="str" cm="1">
        <f t="array" ref="H103">IFERROR(INDEX(tab_plan[Text],SMALL(IF(tab_plan[5. Wdh. am]=tab_plan[[#This Row],[Datum]],ROW(tab_plan[5. Wdh. am])-4),1)),"")</f>
        <v/>
      </c>
      <c r="I103" s="6" t="str" cm="1">
        <f t="array" ref="I103">IFERROR(INDEX(tab_plan[Text],SMALL(IF(tab_plan[6. Wdh. am]=tab_plan[[#This Row],[Datum]],ROW(tab_plan[6. Wdh. am])-4),1)),"")</f>
        <v/>
      </c>
      <c r="J103" s="6" t="str" cm="1">
        <f t="array" ref="J103">IFERROR(INDEX(tab_plan[Text],SMALL(IF(tab_plan[7. Wdh. am]=tab_plan[[#This Row],[Datum]],ROW(tab_plan[7. Wdh. am])-4),1)),"")</f>
        <v/>
      </c>
      <c r="K103" s="13">
        <f>IF(tab_plan[[#This Row],[1. Wdh. ]]&lt;&gt;"",tab_plan[[#This Row],[1. Wdh. ]],IFERROR(tab_plan[[#This Row],[Datum]]+VLOOKUP(tab_plan[[#This Row],[Wochentag]],tab_wiederholung[],2,0),""))</f>
        <v>44295</v>
      </c>
      <c r="L103" s="13">
        <f>IF(tab_plan[[#This Row],[2. Wdh. ]]&lt;&gt;"",tab_plan[[#This Row],[2. Wdh. ]],IFERROR(tab_plan[[#This Row],[Datum]]+VLOOKUP(tab_plan[[#This Row],[Wochentag]],tab_wiederholung[],3,0),""))</f>
        <v>44296</v>
      </c>
      <c r="M103" s="13">
        <f>IF(tab_plan[[#This Row],[3. Wdh. ]]&lt;&gt;"",tab_plan[[#This Row],[3. Wdh. ]],IFERROR(tab_plan[[#This Row],[Datum]]+VLOOKUP(tab_plan[[#This Row],[Wochentag]],tab_wiederholung[],4,0),""))</f>
        <v>44298</v>
      </c>
      <c r="N103" s="13">
        <f>IF(tab_plan[[#This Row],[4. Wdh. ]]&lt;&gt;"",tab_plan[[#This Row],[4. Wdh. ]],IFERROR(tab_plan[[#This Row],[Datum]]+VLOOKUP(tab_plan[[#This Row],[Wochentag]],tab_wiederholung[],5,0),""))</f>
        <v>44302</v>
      </c>
      <c r="O103" s="13">
        <f>IF(tab_plan[[#This Row],[5. Wdh. ]]&lt;&gt;"",tab_plan[[#This Row],[5. Wdh. ]],IFERROR(tab_plan[[#This Row],[Datum]]+VLOOKUP(tab_plan[[#This Row],[Wochentag]],tab_wiederholung[],6,0),""))</f>
        <v>44316</v>
      </c>
      <c r="P103" s="13">
        <f>IF(tab_plan[[#This Row],[6. Wdh. ]]&lt;&gt;"",tab_plan[[#This Row],[6. Wdh. ]],IFERROR(tab_plan[[#This Row],[Datum]]+VLOOKUP(tab_plan[[#This Row],[Wochentag]],tab_wiederholung[],7,0),""))</f>
        <v>44351</v>
      </c>
      <c r="Q103" s="13">
        <f>IF(tab_plan[[#This Row],[7. Wdh. ]]&lt;&gt;"",tab_plan[[#This Row],[7. Wdh. ]],IFERROR(tab_plan[[#This Row],[Datum]]+VLOOKUP(tab_plan[[#This Row],[Wochentag]],tab_wiederholung[],8,0),""))</f>
        <v>44659</v>
      </c>
      <c r="R103" s="13"/>
      <c r="S103" s="13"/>
      <c r="T103" s="13"/>
      <c r="U103" s="13"/>
      <c r="V103" s="13"/>
      <c r="W103" s="13"/>
      <c r="X103" s="13"/>
      <c r="Y103" s="13" t="str">
        <f>IF(tab_plan[[#This Row],[Aufgabe]]&lt;&gt;"",tab_plan[[#This Row],[Aufgabe]]&amp;" ("&amp;TEXT(tab_plan[[#This Row],[Datum]],"T.M.")&amp;")","")</f>
        <v/>
      </c>
      <c r="Z103" s="13" t="e" cm="1">
        <f t="array" ref="Z103">tab_plan[[#This Row],[Datum]]=INDEX(tab_feiertage[Datum],SMALL(IF((tab_feiertage[Datum]=tab_plan[[#This Row],[Datum]])*(tab_feiertage[Gültigkeit]="x"),ROW(tab_feiertage[Datum])-31),1))</f>
        <v>#NUM!</v>
      </c>
    </row>
    <row r="104" spans="1:26" x14ac:dyDescent="0.25">
      <c r="A104" s="10" t="str">
        <f>TEXT(tab_plan[[#This Row],[Datum]],"TTTT")</f>
        <v>Samstag</v>
      </c>
      <c r="B104" s="9">
        <f t="shared" si="1"/>
        <v>44296</v>
      </c>
      <c r="C104" s="6"/>
      <c r="D104" s="6" t="str" cm="1">
        <f t="array" ref="D104">IFERROR(INDEX(tab_plan[Text],SMALL(IF(tab_plan[1. Wdh. am]=tab_plan[[#This Row],[Datum]],ROW(tab_plan[1. Wdh. am])-4),1)),"")</f>
        <v/>
      </c>
      <c r="E104" s="6" t="str" cm="1">
        <f t="array" ref="E104">IFERROR(INDEX(tab_plan[Text],SMALL(IF(tab_plan[2. Wdh. am]=tab_plan[[#This Row],[Datum]],ROW(tab_plan[2. Wdh. am])-4),1)),"")</f>
        <v/>
      </c>
      <c r="F104" s="6" t="str" cm="1">
        <f t="array" ref="F104">IFERROR(INDEX(tab_plan[Text],SMALL(IF(tab_plan[3. Wdh. am]=tab_plan[[#This Row],[Datum]],ROW(tab_plan[3. Wdh. am])-4),1)),"")</f>
        <v/>
      </c>
      <c r="G104" s="6" t="str" cm="1">
        <f t="array" ref="G104">IFERROR(INDEX(tab_plan[Text],SMALL(IF(tab_plan[4. Wdh. am]=tab_plan[[#This Row],[Datum]],ROW(tab_plan[4. Wdh. am])-4),1)),"")</f>
        <v/>
      </c>
      <c r="H104" s="6" t="str" cm="1">
        <f t="array" ref="H104">IFERROR(INDEX(tab_plan[Text],SMALL(IF(tab_plan[5. Wdh. am]=tab_plan[[#This Row],[Datum]],ROW(tab_plan[5. Wdh. am])-4),1)),"")</f>
        <v/>
      </c>
      <c r="I104" s="6" t="str" cm="1">
        <f t="array" ref="I104">IFERROR(INDEX(tab_plan[Text],SMALL(IF(tab_plan[6. Wdh. am]=tab_plan[[#This Row],[Datum]],ROW(tab_plan[6. Wdh. am])-4),1)),"")</f>
        <v/>
      </c>
      <c r="J104" s="6" t="str" cm="1">
        <f t="array" ref="J104">IFERROR(INDEX(tab_plan[Text],SMALL(IF(tab_plan[7. Wdh. am]=tab_plan[[#This Row],[Datum]],ROW(tab_plan[7. Wdh. am])-4),1)),"")</f>
        <v/>
      </c>
      <c r="K104" s="13">
        <f>IF(tab_plan[[#This Row],[1. Wdh. ]]&lt;&gt;"",tab_plan[[#This Row],[1. Wdh. ]],IFERROR(tab_plan[[#This Row],[Datum]]+VLOOKUP(tab_plan[[#This Row],[Wochentag]],tab_wiederholung[],2,0),""))</f>
        <v>44296</v>
      </c>
      <c r="L104" s="13">
        <f>IF(tab_plan[[#This Row],[2. Wdh. ]]&lt;&gt;"",tab_plan[[#This Row],[2. Wdh. ]],IFERROR(tab_plan[[#This Row],[Datum]]+VLOOKUP(tab_plan[[#This Row],[Wochentag]],tab_wiederholung[],3,0),""))</f>
        <v>44297</v>
      </c>
      <c r="M104" s="13">
        <f>IF(tab_plan[[#This Row],[3. Wdh. ]]&lt;&gt;"",tab_plan[[#This Row],[3. Wdh. ]],IFERROR(tab_plan[[#This Row],[Datum]]+VLOOKUP(tab_plan[[#This Row],[Wochentag]],tab_wiederholung[],4,0),""))</f>
        <v>44299</v>
      </c>
      <c r="N104" s="13">
        <f>IF(tab_plan[[#This Row],[4. Wdh. ]]&lt;&gt;"",tab_plan[[#This Row],[4. Wdh. ]],IFERROR(tab_plan[[#This Row],[Datum]]+VLOOKUP(tab_plan[[#This Row],[Wochentag]],tab_wiederholung[],5,0),""))</f>
        <v>44303</v>
      </c>
      <c r="O104" s="13">
        <f>IF(tab_plan[[#This Row],[5. Wdh. ]]&lt;&gt;"",tab_plan[[#This Row],[5. Wdh. ]],IFERROR(tab_plan[[#This Row],[Datum]]+VLOOKUP(tab_plan[[#This Row],[Wochentag]],tab_wiederholung[],6,0),""))</f>
        <v>44317</v>
      </c>
      <c r="P104" s="13">
        <f>IF(tab_plan[[#This Row],[6. Wdh. ]]&lt;&gt;"",tab_plan[[#This Row],[6. Wdh. ]],IFERROR(tab_plan[[#This Row],[Datum]]+VLOOKUP(tab_plan[[#This Row],[Wochentag]],tab_wiederholung[],7,0),""))</f>
        <v>44352</v>
      </c>
      <c r="Q104" s="13">
        <f>IF(tab_plan[[#This Row],[7. Wdh. ]]&lt;&gt;"",tab_plan[[#This Row],[7. Wdh. ]],IFERROR(tab_plan[[#This Row],[Datum]]+VLOOKUP(tab_plan[[#This Row],[Wochentag]],tab_wiederholung[],8,0),""))</f>
        <v>44660</v>
      </c>
      <c r="R104" s="13"/>
      <c r="S104" s="13"/>
      <c r="T104" s="13"/>
      <c r="U104" s="13"/>
      <c r="V104" s="13"/>
      <c r="W104" s="13"/>
      <c r="X104" s="13"/>
      <c r="Y104" s="13" t="str">
        <f>IF(tab_plan[[#This Row],[Aufgabe]]&lt;&gt;"",tab_plan[[#This Row],[Aufgabe]]&amp;" ("&amp;TEXT(tab_plan[[#This Row],[Datum]],"T.M.")&amp;")","")</f>
        <v/>
      </c>
      <c r="Z104" s="13" t="e" cm="1">
        <f t="array" ref="Z104">tab_plan[[#This Row],[Datum]]=INDEX(tab_feiertage[Datum],SMALL(IF((tab_feiertage[Datum]=tab_plan[[#This Row],[Datum]])*(tab_feiertage[Gültigkeit]="x"),ROW(tab_feiertage[Datum])-31),1))</f>
        <v>#NUM!</v>
      </c>
    </row>
    <row r="105" spans="1:26" x14ac:dyDescent="0.25">
      <c r="A105" s="10" t="str">
        <f>TEXT(tab_plan[[#This Row],[Datum]],"TTTT")</f>
        <v>Sonntag</v>
      </c>
      <c r="B105" s="9">
        <f t="shared" si="1"/>
        <v>44297</v>
      </c>
      <c r="C105" s="6"/>
      <c r="D105" s="6" t="str" cm="1">
        <f t="array" ref="D105">IFERROR(INDEX(tab_plan[Text],SMALL(IF(tab_plan[1. Wdh. am]=tab_plan[[#This Row],[Datum]],ROW(tab_plan[1. Wdh. am])-4),1)),"")</f>
        <v/>
      </c>
      <c r="E105" s="6" t="str" cm="1">
        <f t="array" ref="E105">IFERROR(INDEX(tab_plan[Text],SMALL(IF(tab_plan[2. Wdh. am]=tab_plan[[#This Row],[Datum]],ROW(tab_plan[2. Wdh. am])-4),1)),"")</f>
        <v/>
      </c>
      <c r="F105" s="6" t="str" cm="1">
        <f t="array" ref="F105">IFERROR(INDEX(tab_plan[Text],SMALL(IF(tab_plan[3. Wdh. am]=tab_plan[[#This Row],[Datum]],ROW(tab_plan[3. Wdh. am])-4),1)),"")</f>
        <v/>
      </c>
      <c r="G105" s="6" t="str" cm="1">
        <f t="array" ref="G105">IFERROR(INDEX(tab_plan[Text],SMALL(IF(tab_plan[4. Wdh. am]=tab_plan[[#This Row],[Datum]],ROW(tab_plan[4. Wdh. am])-4),1)),"")</f>
        <v/>
      </c>
      <c r="H105" s="6" t="str" cm="1">
        <f t="array" ref="H105">IFERROR(INDEX(tab_plan[Text],SMALL(IF(tab_plan[5. Wdh. am]=tab_plan[[#This Row],[Datum]],ROW(tab_plan[5. Wdh. am])-4),1)),"")</f>
        <v/>
      </c>
      <c r="I105" s="6" t="str" cm="1">
        <f t="array" ref="I105">IFERROR(INDEX(tab_plan[Text],SMALL(IF(tab_plan[6. Wdh. am]=tab_plan[[#This Row],[Datum]],ROW(tab_plan[6. Wdh. am])-4),1)),"")</f>
        <v/>
      </c>
      <c r="J105" s="6" t="str" cm="1">
        <f t="array" ref="J105">IFERROR(INDEX(tab_plan[Text],SMALL(IF(tab_plan[7. Wdh. am]=tab_plan[[#This Row],[Datum]],ROW(tab_plan[7. Wdh. am])-4),1)),"")</f>
        <v/>
      </c>
      <c r="K105" s="13">
        <f>IF(tab_plan[[#This Row],[1. Wdh. ]]&lt;&gt;"",tab_plan[[#This Row],[1. Wdh. ]],IFERROR(tab_plan[[#This Row],[Datum]]+VLOOKUP(tab_plan[[#This Row],[Wochentag]],tab_wiederholung[],2,0),""))</f>
        <v>44297</v>
      </c>
      <c r="L105" s="13">
        <f>IF(tab_plan[[#This Row],[2. Wdh. ]]&lt;&gt;"",tab_plan[[#This Row],[2. Wdh. ]],IFERROR(tab_plan[[#This Row],[Datum]]+VLOOKUP(tab_plan[[#This Row],[Wochentag]],tab_wiederholung[],3,0),""))</f>
        <v>44298</v>
      </c>
      <c r="M105" s="13">
        <f>IF(tab_plan[[#This Row],[3. Wdh. ]]&lt;&gt;"",tab_plan[[#This Row],[3. Wdh. ]],IFERROR(tab_plan[[#This Row],[Datum]]+VLOOKUP(tab_plan[[#This Row],[Wochentag]],tab_wiederholung[],4,0),""))</f>
        <v>44300</v>
      </c>
      <c r="N105" s="13">
        <f>IF(tab_plan[[#This Row],[4. Wdh. ]]&lt;&gt;"",tab_plan[[#This Row],[4. Wdh. ]],IFERROR(tab_plan[[#This Row],[Datum]]+VLOOKUP(tab_plan[[#This Row],[Wochentag]],tab_wiederholung[],5,0),""))</f>
        <v>44304</v>
      </c>
      <c r="O105" s="13">
        <f>IF(tab_plan[[#This Row],[5. Wdh. ]]&lt;&gt;"",tab_plan[[#This Row],[5. Wdh. ]],IFERROR(tab_plan[[#This Row],[Datum]]+VLOOKUP(tab_plan[[#This Row],[Wochentag]],tab_wiederholung[],6,0),""))</f>
        <v>44318</v>
      </c>
      <c r="P105" s="13">
        <f>IF(tab_plan[[#This Row],[6. Wdh. ]]&lt;&gt;"",tab_plan[[#This Row],[6. Wdh. ]],IFERROR(tab_plan[[#This Row],[Datum]]+VLOOKUP(tab_plan[[#This Row],[Wochentag]],tab_wiederholung[],7,0),""))</f>
        <v>44353</v>
      </c>
      <c r="Q105" s="13">
        <f>IF(tab_plan[[#This Row],[7. Wdh. ]]&lt;&gt;"",tab_plan[[#This Row],[7. Wdh. ]],IFERROR(tab_plan[[#This Row],[Datum]]+VLOOKUP(tab_plan[[#This Row],[Wochentag]],tab_wiederholung[],8,0),""))</f>
        <v>44661</v>
      </c>
      <c r="R105" s="13"/>
      <c r="S105" s="13"/>
      <c r="T105" s="13"/>
      <c r="U105" s="13"/>
      <c r="V105" s="13"/>
      <c r="W105" s="13"/>
      <c r="X105" s="13"/>
      <c r="Y105" s="13" t="str">
        <f>IF(tab_plan[[#This Row],[Aufgabe]]&lt;&gt;"",tab_plan[[#This Row],[Aufgabe]]&amp;" ("&amp;TEXT(tab_plan[[#This Row],[Datum]],"T.M.")&amp;")","")</f>
        <v/>
      </c>
      <c r="Z105" s="13" t="e" cm="1">
        <f t="array" ref="Z105">tab_plan[[#This Row],[Datum]]=INDEX(tab_feiertage[Datum],SMALL(IF((tab_feiertage[Datum]=tab_plan[[#This Row],[Datum]])*(tab_feiertage[Gültigkeit]="x"),ROW(tab_feiertage[Datum])-31),1))</f>
        <v>#NUM!</v>
      </c>
    </row>
    <row r="106" spans="1:26" x14ac:dyDescent="0.25">
      <c r="A106" s="10" t="str">
        <f>TEXT(tab_plan[[#This Row],[Datum]],"TTTT")</f>
        <v>Montag</v>
      </c>
      <c r="B106" s="9">
        <f t="shared" si="1"/>
        <v>44298</v>
      </c>
      <c r="C106" s="6"/>
      <c r="D106" s="6" t="str" cm="1">
        <f t="array" ref="D106">IFERROR(INDEX(tab_plan[Text],SMALL(IF(tab_plan[1. Wdh. am]=tab_plan[[#This Row],[Datum]],ROW(tab_plan[1. Wdh. am])-4),1)),"")</f>
        <v/>
      </c>
      <c r="E106" s="6" t="str" cm="1">
        <f t="array" ref="E106">IFERROR(INDEX(tab_plan[Text],SMALL(IF(tab_plan[2. Wdh. am]=tab_plan[[#This Row],[Datum]],ROW(tab_plan[2. Wdh. am])-4),1)),"")</f>
        <v/>
      </c>
      <c r="F106" s="6" t="str" cm="1">
        <f t="array" ref="F106">IFERROR(INDEX(tab_plan[Text],SMALL(IF(tab_plan[3. Wdh. am]=tab_plan[[#This Row],[Datum]],ROW(tab_plan[3. Wdh. am])-4),1)),"")</f>
        <v/>
      </c>
      <c r="G106" s="6" t="str" cm="1">
        <f t="array" ref="G106">IFERROR(INDEX(tab_plan[Text],SMALL(IF(tab_plan[4. Wdh. am]=tab_plan[[#This Row],[Datum]],ROW(tab_plan[4. Wdh. am])-4),1)),"")</f>
        <v/>
      </c>
      <c r="H106" s="6" t="str" cm="1">
        <f t="array" ref="H106">IFERROR(INDEX(tab_plan[Text],SMALL(IF(tab_plan[5. Wdh. am]=tab_plan[[#This Row],[Datum]],ROW(tab_plan[5. Wdh. am])-4),1)),"")</f>
        <v/>
      </c>
      <c r="I106" s="6" t="str" cm="1">
        <f t="array" ref="I106">IFERROR(INDEX(tab_plan[Text],SMALL(IF(tab_plan[6. Wdh. am]=tab_plan[[#This Row],[Datum]],ROW(tab_plan[6. Wdh. am])-4),1)),"")</f>
        <v/>
      </c>
      <c r="J106" s="6" t="str" cm="1">
        <f t="array" ref="J106">IFERROR(INDEX(tab_plan[Text],SMALL(IF(tab_plan[7. Wdh. am]=tab_plan[[#This Row],[Datum]],ROW(tab_plan[7. Wdh. am])-4),1)),"")</f>
        <v/>
      </c>
      <c r="K106" s="13">
        <f>IF(tab_plan[[#This Row],[1. Wdh. ]]&lt;&gt;"",tab_plan[[#This Row],[1. Wdh. ]],IFERROR(tab_plan[[#This Row],[Datum]]+VLOOKUP(tab_plan[[#This Row],[Wochentag]],tab_wiederholung[],2,0),""))</f>
        <v>44298</v>
      </c>
      <c r="L106" s="13">
        <f>IF(tab_plan[[#This Row],[2. Wdh. ]]&lt;&gt;"",tab_plan[[#This Row],[2. Wdh. ]],IFERROR(tab_plan[[#This Row],[Datum]]+VLOOKUP(tab_plan[[#This Row],[Wochentag]],tab_wiederholung[],3,0),""))</f>
        <v>44299</v>
      </c>
      <c r="M106" s="13">
        <f>IF(tab_plan[[#This Row],[3. Wdh. ]]&lt;&gt;"",tab_plan[[#This Row],[3. Wdh. ]],IFERROR(tab_plan[[#This Row],[Datum]]+VLOOKUP(tab_plan[[#This Row],[Wochentag]],tab_wiederholung[],4,0),""))</f>
        <v>44301</v>
      </c>
      <c r="N106" s="13">
        <f>IF(tab_plan[[#This Row],[4. Wdh. ]]&lt;&gt;"",tab_plan[[#This Row],[4. Wdh. ]],IFERROR(tab_plan[[#This Row],[Datum]]+VLOOKUP(tab_plan[[#This Row],[Wochentag]],tab_wiederholung[],5,0),""))</f>
        <v>44305</v>
      </c>
      <c r="O106" s="13">
        <f>IF(tab_plan[[#This Row],[5. Wdh. ]]&lt;&gt;"",tab_plan[[#This Row],[5. Wdh. ]],IFERROR(tab_plan[[#This Row],[Datum]]+VLOOKUP(tab_plan[[#This Row],[Wochentag]],tab_wiederholung[],6,0),""))</f>
        <v>44319</v>
      </c>
      <c r="P106" s="13">
        <f>IF(tab_plan[[#This Row],[6. Wdh. ]]&lt;&gt;"",tab_plan[[#This Row],[6. Wdh. ]],IFERROR(tab_plan[[#This Row],[Datum]]+VLOOKUP(tab_plan[[#This Row],[Wochentag]],tab_wiederholung[],7,0),""))</f>
        <v>44354</v>
      </c>
      <c r="Q106" s="13">
        <f>IF(tab_plan[[#This Row],[7. Wdh. ]]&lt;&gt;"",tab_plan[[#This Row],[7. Wdh. ]],IFERROR(tab_plan[[#This Row],[Datum]]+VLOOKUP(tab_plan[[#This Row],[Wochentag]],tab_wiederholung[],8,0),""))</f>
        <v>44662</v>
      </c>
      <c r="R106" s="13"/>
      <c r="S106" s="13"/>
      <c r="T106" s="13"/>
      <c r="U106" s="13"/>
      <c r="V106" s="13"/>
      <c r="W106" s="13"/>
      <c r="X106" s="13"/>
      <c r="Y106" s="13" t="str">
        <f>IF(tab_plan[[#This Row],[Aufgabe]]&lt;&gt;"",tab_plan[[#This Row],[Aufgabe]]&amp;" ("&amp;TEXT(tab_plan[[#This Row],[Datum]],"T.M.")&amp;")","")</f>
        <v/>
      </c>
      <c r="Z106" s="13" t="e" cm="1">
        <f t="array" ref="Z106">tab_plan[[#This Row],[Datum]]=INDEX(tab_feiertage[Datum],SMALL(IF((tab_feiertage[Datum]=tab_plan[[#This Row],[Datum]])*(tab_feiertage[Gültigkeit]="x"),ROW(tab_feiertage[Datum])-31),1))</f>
        <v>#NUM!</v>
      </c>
    </row>
    <row r="107" spans="1:26" x14ac:dyDescent="0.25">
      <c r="A107" s="10" t="str">
        <f>TEXT(tab_plan[[#This Row],[Datum]],"TTTT")</f>
        <v>Dienstag</v>
      </c>
      <c r="B107" s="9">
        <f t="shared" si="1"/>
        <v>44299</v>
      </c>
      <c r="C107" s="6"/>
      <c r="D107" s="6" t="str" cm="1">
        <f t="array" ref="D107">IFERROR(INDEX(tab_plan[Text],SMALL(IF(tab_plan[1. Wdh. am]=tab_plan[[#This Row],[Datum]],ROW(tab_plan[1. Wdh. am])-4),1)),"")</f>
        <v/>
      </c>
      <c r="E107" s="6" t="str" cm="1">
        <f t="array" ref="E107">IFERROR(INDEX(tab_plan[Text],SMALL(IF(tab_plan[2. Wdh. am]=tab_plan[[#This Row],[Datum]],ROW(tab_plan[2. Wdh. am])-4),1)),"")</f>
        <v/>
      </c>
      <c r="F107" s="6" t="str" cm="1">
        <f t="array" ref="F107">IFERROR(INDEX(tab_plan[Text],SMALL(IF(tab_plan[3. Wdh. am]=tab_plan[[#This Row],[Datum]],ROW(tab_plan[3. Wdh. am])-4),1)),"")</f>
        <v/>
      </c>
      <c r="G107" s="6" t="str" cm="1">
        <f t="array" ref="G107">IFERROR(INDEX(tab_plan[Text],SMALL(IF(tab_plan[4. Wdh. am]=tab_plan[[#This Row],[Datum]],ROW(tab_plan[4. Wdh. am])-4),1)),"")</f>
        <v/>
      </c>
      <c r="H107" s="6" t="str" cm="1">
        <f t="array" ref="H107">IFERROR(INDEX(tab_plan[Text],SMALL(IF(tab_plan[5. Wdh. am]=tab_plan[[#This Row],[Datum]],ROW(tab_plan[5. Wdh. am])-4),1)),"")</f>
        <v/>
      </c>
      <c r="I107" s="6" t="str" cm="1">
        <f t="array" ref="I107">IFERROR(INDEX(tab_plan[Text],SMALL(IF(tab_plan[6. Wdh. am]=tab_plan[[#This Row],[Datum]],ROW(tab_plan[6. Wdh. am])-4),1)),"")</f>
        <v/>
      </c>
      <c r="J107" s="6" t="str" cm="1">
        <f t="array" ref="J107">IFERROR(INDEX(tab_plan[Text],SMALL(IF(tab_plan[7. Wdh. am]=tab_plan[[#This Row],[Datum]],ROW(tab_plan[7. Wdh. am])-4),1)),"")</f>
        <v/>
      </c>
      <c r="K107" s="13">
        <f>IF(tab_plan[[#This Row],[1. Wdh. ]]&lt;&gt;"",tab_plan[[#This Row],[1. Wdh. ]],IFERROR(tab_plan[[#This Row],[Datum]]+VLOOKUP(tab_plan[[#This Row],[Wochentag]],tab_wiederholung[],2,0),""))</f>
        <v>44299</v>
      </c>
      <c r="L107" s="13">
        <f>IF(tab_plan[[#This Row],[2. Wdh. ]]&lt;&gt;"",tab_plan[[#This Row],[2. Wdh. ]],IFERROR(tab_plan[[#This Row],[Datum]]+VLOOKUP(tab_plan[[#This Row],[Wochentag]],tab_wiederholung[],3,0),""))</f>
        <v>44300</v>
      </c>
      <c r="M107" s="13">
        <f>IF(tab_plan[[#This Row],[3. Wdh. ]]&lt;&gt;"",tab_plan[[#This Row],[3. Wdh. ]],IFERROR(tab_plan[[#This Row],[Datum]]+VLOOKUP(tab_plan[[#This Row],[Wochentag]],tab_wiederholung[],4,0),""))</f>
        <v>44302</v>
      </c>
      <c r="N107" s="13">
        <f>IF(tab_plan[[#This Row],[4. Wdh. ]]&lt;&gt;"",tab_plan[[#This Row],[4. Wdh. ]],IFERROR(tab_plan[[#This Row],[Datum]]+VLOOKUP(tab_plan[[#This Row],[Wochentag]],tab_wiederholung[],5,0),""))</f>
        <v>44306</v>
      </c>
      <c r="O107" s="13">
        <f>IF(tab_plan[[#This Row],[5. Wdh. ]]&lt;&gt;"",tab_plan[[#This Row],[5. Wdh. ]],IFERROR(tab_plan[[#This Row],[Datum]]+VLOOKUP(tab_plan[[#This Row],[Wochentag]],tab_wiederholung[],6,0),""))</f>
        <v>44320</v>
      </c>
      <c r="P107" s="13">
        <f>IF(tab_plan[[#This Row],[6. Wdh. ]]&lt;&gt;"",tab_plan[[#This Row],[6. Wdh. ]],IFERROR(tab_plan[[#This Row],[Datum]]+VLOOKUP(tab_plan[[#This Row],[Wochentag]],tab_wiederholung[],7,0),""))</f>
        <v>44355</v>
      </c>
      <c r="Q107" s="13">
        <f>IF(tab_plan[[#This Row],[7. Wdh. ]]&lt;&gt;"",tab_plan[[#This Row],[7. Wdh. ]],IFERROR(tab_plan[[#This Row],[Datum]]+VLOOKUP(tab_plan[[#This Row],[Wochentag]],tab_wiederholung[],8,0),""))</f>
        <v>44663</v>
      </c>
      <c r="R107" s="13"/>
      <c r="S107" s="13"/>
      <c r="T107" s="13"/>
      <c r="U107" s="13"/>
      <c r="V107" s="13"/>
      <c r="W107" s="13"/>
      <c r="X107" s="13"/>
      <c r="Y107" s="13" t="str">
        <f>IF(tab_plan[[#This Row],[Aufgabe]]&lt;&gt;"",tab_plan[[#This Row],[Aufgabe]]&amp;" ("&amp;TEXT(tab_plan[[#This Row],[Datum]],"T.M.")&amp;")","")</f>
        <v/>
      </c>
      <c r="Z107" s="13" t="e" cm="1">
        <f t="array" ref="Z107">tab_plan[[#This Row],[Datum]]=INDEX(tab_feiertage[Datum],SMALL(IF((tab_feiertage[Datum]=tab_plan[[#This Row],[Datum]])*(tab_feiertage[Gültigkeit]="x"),ROW(tab_feiertage[Datum])-31),1))</f>
        <v>#NUM!</v>
      </c>
    </row>
    <row r="108" spans="1:26" x14ac:dyDescent="0.25">
      <c r="A108" s="10" t="str">
        <f>TEXT(tab_plan[[#This Row],[Datum]],"TTTT")</f>
        <v>Mittwoch</v>
      </c>
      <c r="B108" s="9">
        <f t="shared" si="1"/>
        <v>44300</v>
      </c>
      <c r="C108" s="6"/>
      <c r="D108" s="6" t="str" cm="1">
        <f t="array" ref="D108">IFERROR(INDEX(tab_plan[Text],SMALL(IF(tab_plan[1. Wdh. am]=tab_plan[[#This Row],[Datum]],ROW(tab_plan[1. Wdh. am])-4),1)),"")</f>
        <v/>
      </c>
      <c r="E108" s="6" t="str" cm="1">
        <f t="array" ref="E108">IFERROR(INDEX(tab_plan[Text],SMALL(IF(tab_plan[2. Wdh. am]=tab_plan[[#This Row],[Datum]],ROW(tab_plan[2. Wdh. am])-4),1)),"")</f>
        <v/>
      </c>
      <c r="F108" s="6" t="str" cm="1">
        <f t="array" ref="F108">IFERROR(INDEX(tab_plan[Text],SMALL(IF(tab_plan[3. Wdh. am]=tab_plan[[#This Row],[Datum]],ROW(tab_plan[3. Wdh. am])-4),1)),"")</f>
        <v/>
      </c>
      <c r="G108" s="6" t="str" cm="1">
        <f t="array" ref="G108">IFERROR(INDEX(tab_plan[Text],SMALL(IF(tab_plan[4. Wdh. am]=tab_plan[[#This Row],[Datum]],ROW(tab_plan[4. Wdh. am])-4),1)),"")</f>
        <v/>
      </c>
      <c r="H108" s="6" t="str" cm="1">
        <f t="array" ref="H108">IFERROR(INDEX(tab_plan[Text],SMALL(IF(tab_plan[5. Wdh. am]=tab_plan[[#This Row],[Datum]],ROW(tab_plan[5. Wdh. am])-4),1)),"")</f>
        <v/>
      </c>
      <c r="I108" s="6" t="str" cm="1">
        <f t="array" ref="I108">IFERROR(INDEX(tab_plan[Text],SMALL(IF(tab_plan[6. Wdh. am]=tab_plan[[#This Row],[Datum]],ROW(tab_plan[6. Wdh. am])-4),1)),"")</f>
        <v/>
      </c>
      <c r="J108" s="6" t="str" cm="1">
        <f t="array" ref="J108">IFERROR(INDEX(tab_plan[Text],SMALL(IF(tab_plan[7. Wdh. am]=tab_plan[[#This Row],[Datum]],ROW(tab_plan[7. Wdh. am])-4),1)),"")</f>
        <v/>
      </c>
      <c r="K108" s="13">
        <f>IF(tab_plan[[#This Row],[1. Wdh. ]]&lt;&gt;"",tab_plan[[#This Row],[1. Wdh. ]],IFERROR(tab_plan[[#This Row],[Datum]]+VLOOKUP(tab_plan[[#This Row],[Wochentag]],tab_wiederholung[],2,0),""))</f>
        <v>44300</v>
      </c>
      <c r="L108" s="13">
        <f>IF(tab_plan[[#This Row],[2. Wdh. ]]&lt;&gt;"",tab_plan[[#This Row],[2. Wdh. ]],IFERROR(tab_plan[[#This Row],[Datum]]+VLOOKUP(tab_plan[[#This Row],[Wochentag]],tab_wiederholung[],3,0),""))</f>
        <v>44301</v>
      </c>
      <c r="M108" s="13">
        <f>IF(tab_plan[[#This Row],[3. Wdh. ]]&lt;&gt;"",tab_plan[[#This Row],[3. Wdh. ]],IFERROR(tab_plan[[#This Row],[Datum]]+VLOOKUP(tab_plan[[#This Row],[Wochentag]],tab_wiederholung[],4,0),""))</f>
        <v>44303</v>
      </c>
      <c r="N108" s="13">
        <f>IF(tab_plan[[#This Row],[4. Wdh. ]]&lt;&gt;"",tab_plan[[#This Row],[4. Wdh. ]],IFERROR(tab_plan[[#This Row],[Datum]]+VLOOKUP(tab_plan[[#This Row],[Wochentag]],tab_wiederholung[],5,0),""))</f>
        <v>44307</v>
      </c>
      <c r="O108" s="13">
        <f>IF(tab_plan[[#This Row],[5. Wdh. ]]&lt;&gt;"",tab_plan[[#This Row],[5. Wdh. ]],IFERROR(tab_plan[[#This Row],[Datum]]+VLOOKUP(tab_plan[[#This Row],[Wochentag]],tab_wiederholung[],6,0),""))</f>
        <v>44321</v>
      </c>
      <c r="P108" s="13">
        <f>IF(tab_plan[[#This Row],[6. Wdh. ]]&lt;&gt;"",tab_plan[[#This Row],[6. Wdh. ]],IFERROR(tab_plan[[#This Row],[Datum]]+VLOOKUP(tab_plan[[#This Row],[Wochentag]],tab_wiederholung[],7,0),""))</f>
        <v>44356</v>
      </c>
      <c r="Q108" s="13">
        <f>IF(tab_plan[[#This Row],[7. Wdh. ]]&lt;&gt;"",tab_plan[[#This Row],[7. Wdh. ]],IFERROR(tab_plan[[#This Row],[Datum]]+VLOOKUP(tab_plan[[#This Row],[Wochentag]],tab_wiederholung[],8,0),""))</f>
        <v>44664</v>
      </c>
      <c r="R108" s="13"/>
      <c r="S108" s="13"/>
      <c r="T108" s="13"/>
      <c r="U108" s="13"/>
      <c r="V108" s="13"/>
      <c r="W108" s="13"/>
      <c r="X108" s="13"/>
      <c r="Y108" s="13" t="str">
        <f>IF(tab_plan[[#This Row],[Aufgabe]]&lt;&gt;"",tab_plan[[#This Row],[Aufgabe]]&amp;" ("&amp;TEXT(tab_plan[[#This Row],[Datum]],"T.M.")&amp;")","")</f>
        <v/>
      </c>
      <c r="Z108" s="13" t="e" cm="1">
        <f t="array" ref="Z108">tab_plan[[#This Row],[Datum]]=INDEX(tab_feiertage[Datum],SMALL(IF((tab_feiertage[Datum]=tab_plan[[#This Row],[Datum]])*(tab_feiertage[Gültigkeit]="x"),ROW(tab_feiertage[Datum])-31),1))</f>
        <v>#NUM!</v>
      </c>
    </row>
    <row r="109" spans="1:26" x14ac:dyDescent="0.25">
      <c r="A109" s="10" t="str">
        <f>TEXT(tab_plan[[#This Row],[Datum]],"TTTT")</f>
        <v>Donnerstag</v>
      </c>
      <c r="B109" s="9">
        <f t="shared" si="1"/>
        <v>44301</v>
      </c>
      <c r="C109" s="6"/>
      <c r="D109" s="6" t="str" cm="1">
        <f t="array" ref="D109">IFERROR(INDEX(tab_plan[Text],SMALL(IF(tab_plan[1. Wdh. am]=tab_plan[[#This Row],[Datum]],ROW(tab_plan[1. Wdh. am])-4),1)),"")</f>
        <v/>
      </c>
      <c r="E109" s="6" t="str" cm="1">
        <f t="array" ref="E109">IFERROR(INDEX(tab_plan[Text],SMALL(IF(tab_plan[2. Wdh. am]=tab_plan[[#This Row],[Datum]],ROW(tab_plan[2. Wdh. am])-4),1)),"")</f>
        <v/>
      </c>
      <c r="F109" s="6" t="str" cm="1">
        <f t="array" ref="F109">IFERROR(INDEX(tab_plan[Text],SMALL(IF(tab_plan[3. Wdh. am]=tab_plan[[#This Row],[Datum]],ROW(tab_plan[3. Wdh. am])-4),1)),"")</f>
        <v/>
      </c>
      <c r="G109" s="6" t="str" cm="1">
        <f t="array" ref="G109">IFERROR(INDEX(tab_plan[Text],SMALL(IF(tab_plan[4. Wdh. am]=tab_plan[[#This Row],[Datum]],ROW(tab_plan[4. Wdh. am])-4),1)),"")</f>
        <v/>
      </c>
      <c r="H109" s="6" t="str" cm="1">
        <f t="array" ref="H109">IFERROR(INDEX(tab_plan[Text],SMALL(IF(tab_plan[5. Wdh. am]=tab_plan[[#This Row],[Datum]],ROW(tab_plan[5. Wdh. am])-4),1)),"")</f>
        <v/>
      </c>
      <c r="I109" s="6" t="str" cm="1">
        <f t="array" ref="I109">IFERROR(INDEX(tab_plan[Text],SMALL(IF(tab_plan[6. Wdh. am]=tab_plan[[#This Row],[Datum]],ROW(tab_plan[6. Wdh. am])-4),1)),"")</f>
        <v/>
      </c>
      <c r="J109" s="6" t="str" cm="1">
        <f t="array" ref="J109">IFERROR(INDEX(tab_plan[Text],SMALL(IF(tab_plan[7. Wdh. am]=tab_plan[[#This Row],[Datum]],ROW(tab_plan[7. Wdh. am])-4),1)),"")</f>
        <v/>
      </c>
      <c r="K109" s="13">
        <f>IF(tab_plan[[#This Row],[1. Wdh. ]]&lt;&gt;"",tab_plan[[#This Row],[1. Wdh. ]],IFERROR(tab_plan[[#This Row],[Datum]]+VLOOKUP(tab_plan[[#This Row],[Wochentag]],tab_wiederholung[],2,0),""))</f>
        <v>44301</v>
      </c>
      <c r="L109" s="13">
        <f>IF(tab_plan[[#This Row],[2. Wdh. ]]&lt;&gt;"",tab_plan[[#This Row],[2. Wdh. ]],IFERROR(tab_plan[[#This Row],[Datum]]+VLOOKUP(tab_plan[[#This Row],[Wochentag]],tab_wiederholung[],3,0),""))</f>
        <v>44302</v>
      </c>
      <c r="M109" s="13">
        <f>IF(tab_plan[[#This Row],[3. Wdh. ]]&lt;&gt;"",tab_plan[[#This Row],[3. Wdh. ]],IFERROR(tab_plan[[#This Row],[Datum]]+VLOOKUP(tab_plan[[#This Row],[Wochentag]],tab_wiederholung[],4,0),""))</f>
        <v>44304</v>
      </c>
      <c r="N109" s="13">
        <f>IF(tab_plan[[#This Row],[4. Wdh. ]]&lt;&gt;"",tab_plan[[#This Row],[4. Wdh. ]],IFERROR(tab_plan[[#This Row],[Datum]]+VLOOKUP(tab_plan[[#This Row],[Wochentag]],tab_wiederholung[],5,0),""))</f>
        <v>44308</v>
      </c>
      <c r="O109" s="13">
        <f>IF(tab_plan[[#This Row],[5. Wdh. ]]&lt;&gt;"",tab_plan[[#This Row],[5. Wdh. ]],IFERROR(tab_plan[[#This Row],[Datum]]+VLOOKUP(tab_plan[[#This Row],[Wochentag]],tab_wiederholung[],6,0),""))</f>
        <v>44322</v>
      </c>
      <c r="P109" s="13">
        <f>IF(tab_plan[[#This Row],[6. Wdh. ]]&lt;&gt;"",tab_plan[[#This Row],[6. Wdh. ]],IFERROR(tab_plan[[#This Row],[Datum]]+VLOOKUP(tab_plan[[#This Row],[Wochentag]],tab_wiederholung[],7,0),""))</f>
        <v>44357</v>
      </c>
      <c r="Q109" s="13">
        <f>IF(tab_plan[[#This Row],[7. Wdh. ]]&lt;&gt;"",tab_plan[[#This Row],[7. Wdh. ]],IFERROR(tab_plan[[#This Row],[Datum]]+VLOOKUP(tab_plan[[#This Row],[Wochentag]],tab_wiederholung[],8,0),""))</f>
        <v>44665</v>
      </c>
      <c r="R109" s="13"/>
      <c r="S109" s="13"/>
      <c r="T109" s="13"/>
      <c r="U109" s="13"/>
      <c r="V109" s="13"/>
      <c r="W109" s="13"/>
      <c r="X109" s="13"/>
      <c r="Y109" s="13" t="str">
        <f>IF(tab_plan[[#This Row],[Aufgabe]]&lt;&gt;"",tab_plan[[#This Row],[Aufgabe]]&amp;" ("&amp;TEXT(tab_plan[[#This Row],[Datum]],"T.M.")&amp;")","")</f>
        <v/>
      </c>
      <c r="Z109" s="13" t="e" cm="1">
        <f t="array" ref="Z109">tab_plan[[#This Row],[Datum]]=INDEX(tab_feiertage[Datum],SMALL(IF((tab_feiertage[Datum]=tab_plan[[#This Row],[Datum]])*(tab_feiertage[Gültigkeit]="x"),ROW(tab_feiertage[Datum])-31),1))</f>
        <v>#NUM!</v>
      </c>
    </row>
    <row r="110" spans="1:26" x14ac:dyDescent="0.25">
      <c r="A110" s="10" t="str">
        <f>TEXT(tab_plan[[#This Row],[Datum]],"TTTT")</f>
        <v>Freitag</v>
      </c>
      <c r="B110" s="9">
        <f t="shared" si="1"/>
        <v>44302</v>
      </c>
      <c r="C110" s="6"/>
      <c r="D110" s="6" t="str" cm="1">
        <f t="array" ref="D110">IFERROR(INDEX(tab_plan[Text],SMALL(IF(tab_plan[1. Wdh. am]=tab_plan[[#This Row],[Datum]],ROW(tab_plan[1. Wdh. am])-4),1)),"")</f>
        <v/>
      </c>
      <c r="E110" s="6" t="str" cm="1">
        <f t="array" ref="E110">IFERROR(INDEX(tab_plan[Text],SMALL(IF(tab_plan[2. Wdh. am]=tab_plan[[#This Row],[Datum]],ROW(tab_plan[2. Wdh. am])-4),1)),"")</f>
        <v/>
      </c>
      <c r="F110" s="6" t="str" cm="1">
        <f t="array" ref="F110">IFERROR(INDEX(tab_plan[Text],SMALL(IF(tab_plan[3. Wdh. am]=tab_plan[[#This Row],[Datum]],ROW(tab_plan[3. Wdh. am])-4),1)),"")</f>
        <v/>
      </c>
      <c r="G110" s="6" t="str" cm="1">
        <f t="array" ref="G110">IFERROR(INDEX(tab_plan[Text],SMALL(IF(tab_plan[4. Wdh. am]=tab_plan[[#This Row],[Datum]],ROW(tab_plan[4. Wdh. am])-4),1)),"")</f>
        <v/>
      </c>
      <c r="H110" s="6" t="str" cm="1">
        <f t="array" ref="H110">IFERROR(INDEX(tab_plan[Text],SMALL(IF(tab_plan[5. Wdh. am]=tab_plan[[#This Row],[Datum]],ROW(tab_plan[5. Wdh. am])-4),1)),"")</f>
        <v/>
      </c>
      <c r="I110" s="6" t="str" cm="1">
        <f t="array" ref="I110">IFERROR(INDEX(tab_plan[Text],SMALL(IF(tab_plan[6. Wdh. am]=tab_plan[[#This Row],[Datum]],ROW(tab_plan[6. Wdh. am])-4),1)),"")</f>
        <v/>
      </c>
      <c r="J110" s="6" t="str" cm="1">
        <f t="array" ref="J110">IFERROR(INDEX(tab_plan[Text],SMALL(IF(tab_plan[7. Wdh. am]=tab_plan[[#This Row],[Datum]],ROW(tab_plan[7. Wdh. am])-4),1)),"")</f>
        <v/>
      </c>
      <c r="K110" s="13">
        <f>IF(tab_plan[[#This Row],[1. Wdh. ]]&lt;&gt;"",tab_plan[[#This Row],[1. Wdh. ]],IFERROR(tab_plan[[#This Row],[Datum]]+VLOOKUP(tab_plan[[#This Row],[Wochentag]],tab_wiederholung[],2,0),""))</f>
        <v>44302</v>
      </c>
      <c r="L110" s="13">
        <f>IF(tab_plan[[#This Row],[2. Wdh. ]]&lt;&gt;"",tab_plan[[#This Row],[2. Wdh. ]],IFERROR(tab_plan[[#This Row],[Datum]]+VLOOKUP(tab_plan[[#This Row],[Wochentag]],tab_wiederholung[],3,0),""))</f>
        <v>44303</v>
      </c>
      <c r="M110" s="13">
        <f>IF(tab_plan[[#This Row],[3. Wdh. ]]&lt;&gt;"",tab_plan[[#This Row],[3. Wdh. ]],IFERROR(tab_plan[[#This Row],[Datum]]+VLOOKUP(tab_plan[[#This Row],[Wochentag]],tab_wiederholung[],4,0),""))</f>
        <v>44305</v>
      </c>
      <c r="N110" s="13">
        <f>IF(tab_plan[[#This Row],[4. Wdh. ]]&lt;&gt;"",tab_plan[[#This Row],[4. Wdh. ]],IFERROR(tab_plan[[#This Row],[Datum]]+VLOOKUP(tab_plan[[#This Row],[Wochentag]],tab_wiederholung[],5,0),""))</f>
        <v>44309</v>
      </c>
      <c r="O110" s="13">
        <f>IF(tab_plan[[#This Row],[5. Wdh. ]]&lt;&gt;"",tab_plan[[#This Row],[5. Wdh. ]],IFERROR(tab_plan[[#This Row],[Datum]]+VLOOKUP(tab_plan[[#This Row],[Wochentag]],tab_wiederholung[],6,0),""))</f>
        <v>44323</v>
      </c>
      <c r="P110" s="13">
        <f>IF(tab_plan[[#This Row],[6. Wdh. ]]&lt;&gt;"",tab_plan[[#This Row],[6. Wdh. ]],IFERROR(tab_plan[[#This Row],[Datum]]+VLOOKUP(tab_plan[[#This Row],[Wochentag]],tab_wiederholung[],7,0),""))</f>
        <v>44358</v>
      </c>
      <c r="Q110" s="13">
        <f>IF(tab_plan[[#This Row],[7. Wdh. ]]&lt;&gt;"",tab_plan[[#This Row],[7. Wdh. ]],IFERROR(tab_plan[[#This Row],[Datum]]+VLOOKUP(tab_plan[[#This Row],[Wochentag]],tab_wiederholung[],8,0),""))</f>
        <v>44666</v>
      </c>
      <c r="R110" s="13"/>
      <c r="S110" s="13"/>
      <c r="T110" s="13"/>
      <c r="U110" s="13"/>
      <c r="V110" s="13"/>
      <c r="W110" s="13"/>
      <c r="X110" s="13"/>
      <c r="Y110" s="13" t="str">
        <f>IF(tab_plan[[#This Row],[Aufgabe]]&lt;&gt;"",tab_plan[[#This Row],[Aufgabe]]&amp;" ("&amp;TEXT(tab_plan[[#This Row],[Datum]],"T.M.")&amp;")","")</f>
        <v/>
      </c>
      <c r="Z110" s="13" t="e" cm="1">
        <f t="array" ref="Z110">tab_plan[[#This Row],[Datum]]=INDEX(tab_feiertage[Datum],SMALL(IF((tab_feiertage[Datum]=tab_plan[[#This Row],[Datum]])*(tab_feiertage[Gültigkeit]="x"),ROW(tab_feiertage[Datum])-31),1))</f>
        <v>#NUM!</v>
      </c>
    </row>
    <row r="111" spans="1:26" x14ac:dyDescent="0.25">
      <c r="A111" s="10" t="str">
        <f>TEXT(tab_plan[[#This Row],[Datum]],"TTTT")</f>
        <v>Samstag</v>
      </c>
      <c r="B111" s="9">
        <f t="shared" si="1"/>
        <v>44303</v>
      </c>
      <c r="C111" s="6"/>
      <c r="D111" s="6" t="str" cm="1">
        <f t="array" ref="D111">IFERROR(INDEX(tab_plan[Text],SMALL(IF(tab_plan[1. Wdh. am]=tab_plan[[#This Row],[Datum]],ROW(tab_plan[1. Wdh. am])-4),1)),"")</f>
        <v/>
      </c>
      <c r="E111" s="6" t="str" cm="1">
        <f t="array" ref="E111">IFERROR(INDEX(tab_plan[Text],SMALL(IF(tab_plan[2. Wdh. am]=tab_plan[[#This Row],[Datum]],ROW(tab_plan[2. Wdh. am])-4),1)),"")</f>
        <v/>
      </c>
      <c r="F111" s="6" t="str" cm="1">
        <f t="array" ref="F111">IFERROR(INDEX(tab_plan[Text],SMALL(IF(tab_plan[3. Wdh. am]=tab_plan[[#This Row],[Datum]],ROW(tab_plan[3. Wdh. am])-4),1)),"")</f>
        <v/>
      </c>
      <c r="G111" s="6" t="str" cm="1">
        <f t="array" ref="G111">IFERROR(INDEX(tab_plan[Text],SMALL(IF(tab_plan[4. Wdh. am]=tab_plan[[#This Row],[Datum]],ROW(tab_plan[4. Wdh. am])-4),1)),"")</f>
        <v/>
      </c>
      <c r="H111" s="6" t="str" cm="1">
        <f t="array" ref="H111">IFERROR(INDEX(tab_plan[Text],SMALL(IF(tab_plan[5. Wdh. am]=tab_plan[[#This Row],[Datum]],ROW(tab_plan[5. Wdh. am])-4),1)),"")</f>
        <v/>
      </c>
      <c r="I111" s="6" t="str" cm="1">
        <f t="array" ref="I111">IFERROR(INDEX(tab_plan[Text],SMALL(IF(tab_plan[6. Wdh. am]=tab_plan[[#This Row],[Datum]],ROW(tab_plan[6. Wdh. am])-4),1)),"")</f>
        <v/>
      </c>
      <c r="J111" s="6" t="str" cm="1">
        <f t="array" ref="J111">IFERROR(INDEX(tab_plan[Text],SMALL(IF(tab_plan[7. Wdh. am]=tab_plan[[#This Row],[Datum]],ROW(tab_plan[7. Wdh. am])-4),1)),"")</f>
        <v/>
      </c>
      <c r="K111" s="13">
        <f>IF(tab_plan[[#This Row],[1. Wdh. ]]&lt;&gt;"",tab_plan[[#This Row],[1. Wdh. ]],IFERROR(tab_plan[[#This Row],[Datum]]+VLOOKUP(tab_plan[[#This Row],[Wochentag]],tab_wiederholung[],2,0),""))</f>
        <v>44303</v>
      </c>
      <c r="L111" s="13">
        <f>IF(tab_plan[[#This Row],[2. Wdh. ]]&lt;&gt;"",tab_plan[[#This Row],[2. Wdh. ]],IFERROR(tab_plan[[#This Row],[Datum]]+VLOOKUP(tab_plan[[#This Row],[Wochentag]],tab_wiederholung[],3,0),""))</f>
        <v>44304</v>
      </c>
      <c r="M111" s="13">
        <f>IF(tab_plan[[#This Row],[3. Wdh. ]]&lt;&gt;"",tab_plan[[#This Row],[3. Wdh. ]],IFERROR(tab_plan[[#This Row],[Datum]]+VLOOKUP(tab_plan[[#This Row],[Wochentag]],tab_wiederholung[],4,0),""))</f>
        <v>44306</v>
      </c>
      <c r="N111" s="13">
        <f>IF(tab_plan[[#This Row],[4. Wdh. ]]&lt;&gt;"",tab_plan[[#This Row],[4. Wdh. ]],IFERROR(tab_plan[[#This Row],[Datum]]+VLOOKUP(tab_plan[[#This Row],[Wochentag]],tab_wiederholung[],5,0),""))</f>
        <v>44310</v>
      </c>
      <c r="O111" s="13">
        <f>IF(tab_plan[[#This Row],[5. Wdh. ]]&lt;&gt;"",tab_plan[[#This Row],[5. Wdh. ]],IFERROR(tab_plan[[#This Row],[Datum]]+VLOOKUP(tab_plan[[#This Row],[Wochentag]],tab_wiederholung[],6,0),""))</f>
        <v>44324</v>
      </c>
      <c r="P111" s="13">
        <f>IF(tab_plan[[#This Row],[6. Wdh. ]]&lt;&gt;"",tab_plan[[#This Row],[6. Wdh. ]],IFERROR(tab_plan[[#This Row],[Datum]]+VLOOKUP(tab_plan[[#This Row],[Wochentag]],tab_wiederholung[],7,0),""))</f>
        <v>44359</v>
      </c>
      <c r="Q111" s="13">
        <f>IF(tab_plan[[#This Row],[7. Wdh. ]]&lt;&gt;"",tab_plan[[#This Row],[7. Wdh. ]],IFERROR(tab_plan[[#This Row],[Datum]]+VLOOKUP(tab_plan[[#This Row],[Wochentag]],tab_wiederholung[],8,0),""))</f>
        <v>44667</v>
      </c>
      <c r="R111" s="13"/>
      <c r="S111" s="13"/>
      <c r="T111" s="13"/>
      <c r="U111" s="13"/>
      <c r="V111" s="13"/>
      <c r="W111" s="13"/>
      <c r="X111" s="13"/>
      <c r="Y111" s="13" t="str">
        <f>IF(tab_plan[[#This Row],[Aufgabe]]&lt;&gt;"",tab_plan[[#This Row],[Aufgabe]]&amp;" ("&amp;TEXT(tab_plan[[#This Row],[Datum]],"T.M.")&amp;")","")</f>
        <v/>
      </c>
      <c r="Z111" s="13" t="e" cm="1">
        <f t="array" ref="Z111">tab_plan[[#This Row],[Datum]]=INDEX(tab_feiertage[Datum],SMALL(IF((tab_feiertage[Datum]=tab_plan[[#This Row],[Datum]])*(tab_feiertage[Gültigkeit]="x"),ROW(tab_feiertage[Datum])-31),1))</f>
        <v>#NUM!</v>
      </c>
    </row>
    <row r="112" spans="1:26" x14ac:dyDescent="0.25">
      <c r="A112" s="10" t="str">
        <f>TEXT(tab_plan[[#This Row],[Datum]],"TTTT")</f>
        <v>Sonntag</v>
      </c>
      <c r="B112" s="9">
        <f t="shared" si="1"/>
        <v>44304</v>
      </c>
      <c r="C112" s="6"/>
      <c r="D112" s="6" t="str" cm="1">
        <f t="array" ref="D112">IFERROR(INDEX(tab_plan[Text],SMALL(IF(tab_plan[1. Wdh. am]=tab_plan[[#This Row],[Datum]],ROW(tab_plan[1. Wdh. am])-4),1)),"")</f>
        <v/>
      </c>
      <c r="E112" s="6" t="str" cm="1">
        <f t="array" ref="E112">IFERROR(INDEX(tab_plan[Text],SMALL(IF(tab_plan[2. Wdh. am]=tab_plan[[#This Row],[Datum]],ROW(tab_plan[2. Wdh. am])-4),1)),"")</f>
        <v/>
      </c>
      <c r="F112" s="6" t="str" cm="1">
        <f t="array" ref="F112">IFERROR(INDEX(tab_plan[Text],SMALL(IF(tab_plan[3. Wdh. am]=tab_plan[[#This Row],[Datum]],ROW(tab_plan[3. Wdh. am])-4),1)),"")</f>
        <v/>
      </c>
      <c r="G112" s="6" t="str" cm="1">
        <f t="array" ref="G112">IFERROR(INDEX(tab_plan[Text],SMALL(IF(tab_plan[4. Wdh. am]=tab_plan[[#This Row],[Datum]],ROW(tab_plan[4. Wdh. am])-4),1)),"")</f>
        <v/>
      </c>
      <c r="H112" s="6" t="str" cm="1">
        <f t="array" ref="H112">IFERROR(INDEX(tab_plan[Text],SMALL(IF(tab_plan[5. Wdh. am]=tab_plan[[#This Row],[Datum]],ROW(tab_plan[5. Wdh. am])-4),1)),"")</f>
        <v/>
      </c>
      <c r="I112" s="6" t="str" cm="1">
        <f t="array" ref="I112">IFERROR(INDEX(tab_plan[Text],SMALL(IF(tab_plan[6. Wdh. am]=tab_plan[[#This Row],[Datum]],ROW(tab_plan[6. Wdh. am])-4),1)),"")</f>
        <v/>
      </c>
      <c r="J112" s="6" t="str" cm="1">
        <f t="array" ref="J112">IFERROR(INDEX(tab_plan[Text],SMALL(IF(tab_plan[7. Wdh. am]=tab_plan[[#This Row],[Datum]],ROW(tab_plan[7. Wdh. am])-4),1)),"")</f>
        <v/>
      </c>
      <c r="K112" s="13">
        <f>IF(tab_plan[[#This Row],[1. Wdh. ]]&lt;&gt;"",tab_plan[[#This Row],[1. Wdh. ]],IFERROR(tab_plan[[#This Row],[Datum]]+VLOOKUP(tab_plan[[#This Row],[Wochentag]],tab_wiederholung[],2,0),""))</f>
        <v>44304</v>
      </c>
      <c r="L112" s="13">
        <f>IF(tab_plan[[#This Row],[2. Wdh. ]]&lt;&gt;"",tab_plan[[#This Row],[2. Wdh. ]],IFERROR(tab_plan[[#This Row],[Datum]]+VLOOKUP(tab_plan[[#This Row],[Wochentag]],tab_wiederholung[],3,0),""))</f>
        <v>44305</v>
      </c>
      <c r="M112" s="13">
        <f>IF(tab_plan[[#This Row],[3. Wdh. ]]&lt;&gt;"",tab_plan[[#This Row],[3. Wdh. ]],IFERROR(tab_plan[[#This Row],[Datum]]+VLOOKUP(tab_plan[[#This Row],[Wochentag]],tab_wiederholung[],4,0),""))</f>
        <v>44307</v>
      </c>
      <c r="N112" s="13">
        <f>IF(tab_plan[[#This Row],[4. Wdh. ]]&lt;&gt;"",tab_plan[[#This Row],[4. Wdh. ]],IFERROR(tab_plan[[#This Row],[Datum]]+VLOOKUP(tab_plan[[#This Row],[Wochentag]],tab_wiederholung[],5,0),""))</f>
        <v>44311</v>
      </c>
      <c r="O112" s="13">
        <f>IF(tab_plan[[#This Row],[5. Wdh. ]]&lt;&gt;"",tab_plan[[#This Row],[5. Wdh. ]],IFERROR(tab_plan[[#This Row],[Datum]]+VLOOKUP(tab_plan[[#This Row],[Wochentag]],tab_wiederholung[],6,0),""))</f>
        <v>44325</v>
      </c>
      <c r="P112" s="13">
        <f>IF(tab_plan[[#This Row],[6. Wdh. ]]&lt;&gt;"",tab_plan[[#This Row],[6. Wdh. ]],IFERROR(tab_plan[[#This Row],[Datum]]+VLOOKUP(tab_plan[[#This Row],[Wochentag]],tab_wiederholung[],7,0),""))</f>
        <v>44360</v>
      </c>
      <c r="Q112" s="13">
        <f>IF(tab_plan[[#This Row],[7. Wdh. ]]&lt;&gt;"",tab_plan[[#This Row],[7. Wdh. ]],IFERROR(tab_plan[[#This Row],[Datum]]+VLOOKUP(tab_plan[[#This Row],[Wochentag]],tab_wiederholung[],8,0),""))</f>
        <v>44668</v>
      </c>
      <c r="R112" s="13"/>
      <c r="S112" s="13"/>
      <c r="T112" s="13"/>
      <c r="U112" s="13"/>
      <c r="V112" s="13"/>
      <c r="W112" s="13"/>
      <c r="X112" s="13"/>
      <c r="Y112" s="13" t="str">
        <f>IF(tab_plan[[#This Row],[Aufgabe]]&lt;&gt;"",tab_plan[[#This Row],[Aufgabe]]&amp;" ("&amp;TEXT(tab_plan[[#This Row],[Datum]],"T.M.")&amp;")","")</f>
        <v/>
      </c>
      <c r="Z112" s="13" t="e" cm="1">
        <f t="array" ref="Z112">tab_plan[[#This Row],[Datum]]=INDEX(tab_feiertage[Datum],SMALL(IF((tab_feiertage[Datum]=tab_plan[[#This Row],[Datum]])*(tab_feiertage[Gültigkeit]="x"),ROW(tab_feiertage[Datum])-31),1))</f>
        <v>#NUM!</v>
      </c>
    </row>
    <row r="113" spans="1:26" x14ac:dyDescent="0.25">
      <c r="A113" s="10" t="str">
        <f>TEXT(tab_plan[[#This Row],[Datum]],"TTTT")</f>
        <v>Montag</v>
      </c>
      <c r="B113" s="9">
        <f t="shared" si="1"/>
        <v>44305</v>
      </c>
      <c r="C113" s="6"/>
      <c r="D113" s="6" t="str" cm="1">
        <f t="array" ref="D113">IFERROR(INDEX(tab_plan[Text],SMALL(IF(tab_plan[1. Wdh. am]=tab_plan[[#This Row],[Datum]],ROW(tab_plan[1. Wdh. am])-4),1)),"")</f>
        <v/>
      </c>
      <c r="E113" s="6" t="str" cm="1">
        <f t="array" ref="E113">IFERROR(INDEX(tab_plan[Text],SMALL(IF(tab_plan[2. Wdh. am]=tab_plan[[#This Row],[Datum]],ROW(tab_plan[2. Wdh. am])-4),1)),"")</f>
        <v/>
      </c>
      <c r="F113" s="6" t="str" cm="1">
        <f t="array" ref="F113">IFERROR(INDEX(tab_plan[Text],SMALL(IF(tab_plan[3. Wdh. am]=tab_plan[[#This Row],[Datum]],ROW(tab_plan[3. Wdh. am])-4),1)),"")</f>
        <v/>
      </c>
      <c r="G113" s="6" t="str" cm="1">
        <f t="array" ref="G113">IFERROR(INDEX(tab_plan[Text],SMALL(IF(tab_plan[4. Wdh. am]=tab_plan[[#This Row],[Datum]],ROW(tab_plan[4. Wdh. am])-4),1)),"")</f>
        <v/>
      </c>
      <c r="H113" s="6" t="str" cm="1">
        <f t="array" ref="H113">IFERROR(INDEX(tab_plan[Text],SMALL(IF(tab_plan[5. Wdh. am]=tab_plan[[#This Row],[Datum]],ROW(tab_plan[5. Wdh. am])-4),1)),"")</f>
        <v/>
      </c>
      <c r="I113" s="6" t="str" cm="1">
        <f t="array" ref="I113">IFERROR(INDEX(tab_plan[Text],SMALL(IF(tab_plan[6. Wdh. am]=tab_plan[[#This Row],[Datum]],ROW(tab_plan[6. Wdh. am])-4),1)),"")</f>
        <v/>
      </c>
      <c r="J113" s="6" t="str" cm="1">
        <f t="array" ref="J113">IFERROR(INDEX(tab_plan[Text],SMALL(IF(tab_plan[7. Wdh. am]=tab_plan[[#This Row],[Datum]],ROW(tab_plan[7. Wdh. am])-4),1)),"")</f>
        <v/>
      </c>
      <c r="K113" s="13">
        <f>IF(tab_plan[[#This Row],[1. Wdh. ]]&lt;&gt;"",tab_plan[[#This Row],[1. Wdh. ]],IFERROR(tab_plan[[#This Row],[Datum]]+VLOOKUP(tab_plan[[#This Row],[Wochentag]],tab_wiederholung[],2,0),""))</f>
        <v>44305</v>
      </c>
      <c r="L113" s="13">
        <f>IF(tab_plan[[#This Row],[2. Wdh. ]]&lt;&gt;"",tab_plan[[#This Row],[2. Wdh. ]],IFERROR(tab_plan[[#This Row],[Datum]]+VLOOKUP(tab_plan[[#This Row],[Wochentag]],tab_wiederholung[],3,0),""))</f>
        <v>44306</v>
      </c>
      <c r="M113" s="13">
        <f>IF(tab_plan[[#This Row],[3. Wdh. ]]&lt;&gt;"",tab_plan[[#This Row],[3. Wdh. ]],IFERROR(tab_plan[[#This Row],[Datum]]+VLOOKUP(tab_plan[[#This Row],[Wochentag]],tab_wiederholung[],4,0),""))</f>
        <v>44308</v>
      </c>
      <c r="N113" s="13">
        <f>IF(tab_plan[[#This Row],[4. Wdh. ]]&lt;&gt;"",tab_plan[[#This Row],[4. Wdh. ]],IFERROR(tab_plan[[#This Row],[Datum]]+VLOOKUP(tab_plan[[#This Row],[Wochentag]],tab_wiederholung[],5,0),""))</f>
        <v>44312</v>
      </c>
      <c r="O113" s="13">
        <f>IF(tab_plan[[#This Row],[5. Wdh. ]]&lt;&gt;"",tab_plan[[#This Row],[5. Wdh. ]],IFERROR(tab_plan[[#This Row],[Datum]]+VLOOKUP(tab_plan[[#This Row],[Wochentag]],tab_wiederholung[],6,0),""))</f>
        <v>44326</v>
      </c>
      <c r="P113" s="13">
        <f>IF(tab_plan[[#This Row],[6. Wdh. ]]&lt;&gt;"",tab_plan[[#This Row],[6. Wdh. ]],IFERROR(tab_plan[[#This Row],[Datum]]+VLOOKUP(tab_plan[[#This Row],[Wochentag]],tab_wiederholung[],7,0),""))</f>
        <v>44361</v>
      </c>
      <c r="Q113" s="13">
        <f>IF(tab_plan[[#This Row],[7. Wdh. ]]&lt;&gt;"",tab_plan[[#This Row],[7. Wdh. ]],IFERROR(tab_plan[[#This Row],[Datum]]+VLOOKUP(tab_plan[[#This Row],[Wochentag]],tab_wiederholung[],8,0),""))</f>
        <v>44669</v>
      </c>
      <c r="R113" s="13"/>
      <c r="S113" s="13"/>
      <c r="T113" s="13"/>
      <c r="U113" s="13"/>
      <c r="V113" s="13"/>
      <c r="W113" s="13"/>
      <c r="X113" s="13"/>
      <c r="Y113" s="13" t="str">
        <f>IF(tab_plan[[#This Row],[Aufgabe]]&lt;&gt;"",tab_plan[[#This Row],[Aufgabe]]&amp;" ("&amp;TEXT(tab_plan[[#This Row],[Datum]],"T.M.")&amp;")","")</f>
        <v/>
      </c>
      <c r="Z113" s="13" t="e" cm="1">
        <f t="array" ref="Z113">tab_plan[[#This Row],[Datum]]=INDEX(tab_feiertage[Datum],SMALL(IF((tab_feiertage[Datum]=tab_plan[[#This Row],[Datum]])*(tab_feiertage[Gültigkeit]="x"),ROW(tab_feiertage[Datum])-31),1))</f>
        <v>#NUM!</v>
      </c>
    </row>
    <row r="114" spans="1:26" x14ac:dyDescent="0.25">
      <c r="A114" s="10" t="str">
        <f>TEXT(tab_plan[[#This Row],[Datum]],"TTTT")</f>
        <v>Dienstag</v>
      </c>
      <c r="B114" s="9">
        <f t="shared" si="1"/>
        <v>44306</v>
      </c>
      <c r="C114" s="6"/>
      <c r="D114" s="6" t="str" cm="1">
        <f t="array" ref="D114">IFERROR(INDEX(tab_plan[Text],SMALL(IF(tab_plan[1. Wdh. am]=tab_plan[[#This Row],[Datum]],ROW(tab_plan[1. Wdh. am])-4),1)),"")</f>
        <v/>
      </c>
      <c r="E114" s="6" t="str" cm="1">
        <f t="array" ref="E114">IFERROR(INDEX(tab_plan[Text],SMALL(IF(tab_plan[2. Wdh. am]=tab_plan[[#This Row],[Datum]],ROW(tab_plan[2. Wdh. am])-4),1)),"")</f>
        <v/>
      </c>
      <c r="F114" s="6" t="str" cm="1">
        <f t="array" ref="F114">IFERROR(INDEX(tab_plan[Text],SMALL(IF(tab_plan[3. Wdh. am]=tab_plan[[#This Row],[Datum]],ROW(tab_plan[3. Wdh. am])-4),1)),"")</f>
        <v/>
      </c>
      <c r="G114" s="6" t="str" cm="1">
        <f t="array" ref="G114">IFERROR(INDEX(tab_plan[Text],SMALL(IF(tab_plan[4. Wdh. am]=tab_plan[[#This Row],[Datum]],ROW(tab_plan[4. Wdh. am])-4),1)),"")</f>
        <v/>
      </c>
      <c r="H114" s="6" t="str" cm="1">
        <f t="array" ref="H114">IFERROR(INDEX(tab_plan[Text],SMALL(IF(tab_plan[5. Wdh. am]=tab_plan[[#This Row],[Datum]],ROW(tab_plan[5. Wdh. am])-4),1)),"")</f>
        <v/>
      </c>
      <c r="I114" s="6" t="str" cm="1">
        <f t="array" ref="I114">IFERROR(INDEX(tab_plan[Text],SMALL(IF(tab_plan[6. Wdh. am]=tab_plan[[#This Row],[Datum]],ROW(tab_plan[6. Wdh. am])-4),1)),"")</f>
        <v/>
      </c>
      <c r="J114" s="6" t="str" cm="1">
        <f t="array" ref="J114">IFERROR(INDEX(tab_plan[Text],SMALL(IF(tab_plan[7. Wdh. am]=tab_plan[[#This Row],[Datum]],ROW(tab_plan[7. Wdh. am])-4),1)),"")</f>
        <v/>
      </c>
      <c r="K114" s="13">
        <f>IF(tab_plan[[#This Row],[1. Wdh. ]]&lt;&gt;"",tab_plan[[#This Row],[1. Wdh. ]],IFERROR(tab_plan[[#This Row],[Datum]]+VLOOKUP(tab_plan[[#This Row],[Wochentag]],tab_wiederholung[],2,0),""))</f>
        <v>44306</v>
      </c>
      <c r="L114" s="13">
        <f>IF(tab_plan[[#This Row],[2. Wdh. ]]&lt;&gt;"",tab_plan[[#This Row],[2. Wdh. ]],IFERROR(tab_plan[[#This Row],[Datum]]+VLOOKUP(tab_plan[[#This Row],[Wochentag]],tab_wiederholung[],3,0),""))</f>
        <v>44307</v>
      </c>
      <c r="M114" s="13">
        <f>IF(tab_plan[[#This Row],[3. Wdh. ]]&lt;&gt;"",tab_plan[[#This Row],[3. Wdh. ]],IFERROR(tab_plan[[#This Row],[Datum]]+VLOOKUP(tab_plan[[#This Row],[Wochentag]],tab_wiederholung[],4,0),""))</f>
        <v>44309</v>
      </c>
      <c r="N114" s="13">
        <f>IF(tab_plan[[#This Row],[4. Wdh. ]]&lt;&gt;"",tab_plan[[#This Row],[4. Wdh. ]],IFERROR(tab_plan[[#This Row],[Datum]]+VLOOKUP(tab_plan[[#This Row],[Wochentag]],tab_wiederholung[],5,0),""))</f>
        <v>44313</v>
      </c>
      <c r="O114" s="13">
        <f>IF(tab_plan[[#This Row],[5. Wdh. ]]&lt;&gt;"",tab_plan[[#This Row],[5. Wdh. ]],IFERROR(tab_plan[[#This Row],[Datum]]+VLOOKUP(tab_plan[[#This Row],[Wochentag]],tab_wiederholung[],6,0),""))</f>
        <v>44327</v>
      </c>
      <c r="P114" s="13">
        <f>IF(tab_plan[[#This Row],[6. Wdh. ]]&lt;&gt;"",tab_plan[[#This Row],[6. Wdh. ]],IFERROR(tab_plan[[#This Row],[Datum]]+VLOOKUP(tab_plan[[#This Row],[Wochentag]],tab_wiederholung[],7,0),""))</f>
        <v>44362</v>
      </c>
      <c r="Q114" s="13">
        <f>IF(tab_plan[[#This Row],[7. Wdh. ]]&lt;&gt;"",tab_plan[[#This Row],[7. Wdh. ]],IFERROR(tab_plan[[#This Row],[Datum]]+VLOOKUP(tab_plan[[#This Row],[Wochentag]],tab_wiederholung[],8,0),""))</f>
        <v>44670</v>
      </c>
      <c r="R114" s="13"/>
      <c r="S114" s="13"/>
      <c r="T114" s="13"/>
      <c r="U114" s="13"/>
      <c r="V114" s="13"/>
      <c r="W114" s="13"/>
      <c r="X114" s="13"/>
      <c r="Y114" s="13" t="str">
        <f>IF(tab_plan[[#This Row],[Aufgabe]]&lt;&gt;"",tab_plan[[#This Row],[Aufgabe]]&amp;" ("&amp;TEXT(tab_plan[[#This Row],[Datum]],"T.M.")&amp;")","")</f>
        <v/>
      </c>
      <c r="Z114" s="13" t="e" cm="1">
        <f t="array" ref="Z114">tab_plan[[#This Row],[Datum]]=INDEX(tab_feiertage[Datum],SMALL(IF((tab_feiertage[Datum]=tab_plan[[#This Row],[Datum]])*(tab_feiertage[Gültigkeit]="x"),ROW(tab_feiertage[Datum])-31),1))</f>
        <v>#NUM!</v>
      </c>
    </row>
    <row r="115" spans="1:26" x14ac:dyDescent="0.25">
      <c r="A115" s="10" t="str">
        <f>TEXT(tab_plan[[#This Row],[Datum]],"TTTT")</f>
        <v>Mittwoch</v>
      </c>
      <c r="B115" s="9">
        <f t="shared" si="1"/>
        <v>44307</v>
      </c>
      <c r="C115" s="6"/>
      <c r="D115" s="6" t="str" cm="1">
        <f t="array" ref="D115">IFERROR(INDEX(tab_plan[Text],SMALL(IF(tab_plan[1. Wdh. am]=tab_plan[[#This Row],[Datum]],ROW(tab_plan[1. Wdh. am])-4),1)),"")</f>
        <v/>
      </c>
      <c r="E115" s="6" t="str" cm="1">
        <f t="array" ref="E115">IFERROR(INDEX(tab_plan[Text],SMALL(IF(tab_plan[2. Wdh. am]=tab_plan[[#This Row],[Datum]],ROW(tab_plan[2. Wdh. am])-4),1)),"")</f>
        <v/>
      </c>
      <c r="F115" s="6" t="str" cm="1">
        <f t="array" ref="F115">IFERROR(INDEX(tab_plan[Text],SMALL(IF(tab_plan[3. Wdh. am]=tab_plan[[#This Row],[Datum]],ROW(tab_plan[3. Wdh. am])-4),1)),"")</f>
        <v/>
      </c>
      <c r="G115" s="6" t="str" cm="1">
        <f t="array" ref="G115">IFERROR(INDEX(tab_plan[Text],SMALL(IF(tab_plan[4. Wdh. am]=tab_plan[[#This Row],[Datum]],ROW(tab_plan[4. Wdh. am])-4),1)),"")</f>
        <v/>
      </c>
      <c r="H115" s="6" t="str" cm="1">
        <f t="array" ref="H115">IFERROR(INDEX(tab_plan[Text],SMALL(IF(tab_plan[5. Wdh. am]=tab_plan[[#This Row],[Datum]],ROW(tab_plan[5. Wdh. am])-4),1)),"")</f>
        <v/>
      </c>
      <c r="I115" s="6" t="str" cm="1">
        <f t="array" ref="I115">IFERROR(INDEX(tab_plan[Text],SMALL(IF(tab_plan[6. Wdh. am]=tab_plan[[#This Row],[Datum]],ROW(tab_plan[6. Wdh. am])-4),1)),"")</f>
        <v/>
      </c>
      <c r="J115" s="6" t="str" cm="1">
        <f t="array" ref="J115">IFERROR(INDEX(tab_plan[Text],SMALL(IF(tab_plan[7. Wdh. am]=tab_plan[[#This Row],[Datum]],ROW(tab_plan[7. Wdh. am])-4),1)),"")</f>
        <v/>
      </c>
      <c r="K115" s="13">
        <f>IF(tab_plan[[#This Row],[1. Wdh. ]]&lt;&gt;"",tab_plan[[#This Row],[1. Wdh. ]],IFERROR(tab_plan[[#This Row],[Datum]]+VLOOKUP(tab_plan[[#This Row],[Wochentag]],tab_wiederholung[],2,0),""))</f>
        <v>44307</v>
      </c>
      <c r="L115" s="13">
        <f>IF(tab_plan[[#This Row],[2. Wdh. ]]&lt;&gt;"",tab_plan[[#This Row],[2. Wdh. ]],IFERROR(tab_plan[[#This Row],[Datum]]+VLOOKUP(tab_plan[[#This Row],[Wochentag]],tab_wiederholung[],3,0),""))</f>
        <v>44308</v>
      </c>
      <c r="M115" s="13">
        <f>IF(tab_plan[[#This Row],[3. Wdh. ]]&lt;&gt;"",tab_plan[[#This Row],[3. Wdh. ]],IFERROR(tab_plan[[#This Row],[Datum]]+VLOOKUP(tab_plan[[#This Row],[Wochentag]],tab_wiederholung[],4,0),""))</f>
        <v>44310</v>
      </c>
      <c r="N115" s="13">
        <f>IF(tab_plan[[#This Row],[4. Wdh. ]]&lt;&gt;"",tab_plan[[#This Row],[4. Wdh. ]],IFERROR(tab_plan[[#This Row],[Datum]]+VLOOKUP(tab_plan[[#This Row],[Wochentag]],tab_wiederholung[],5,0),""))</f>
        <v>44314</v>
      </c>
      <c r="O115" s="13">
        <f>IF(tab_plan[[#This Row],[5. Wdh. ]]&lt;&gt;"",tab_plan[[#This Row],[5. Wdh. ]],IFERROR(tab_plan[[#This Row],[Datum]]+VLOOKUP(tab_plan[[#This Row],[Wochentag]],tab_wiederholung[],6,0),""))</f>
        <v>44328</v>
      </c>
      <c r="P115" s="13">
        <f>IF(tab_plan[[#This Row],[6. Wdh. ]]&lt;&gt;"",tab_plan[[#This Row],[6. Wdh. ]],IFERROR(tab_plan[[#This Row],[Datum]]+VLOOKUP(tab_plan[[#This Row],[Wochentag]],tab_wiederholung[],7,0),""))</f>
        <v>44363</v>
      </c>
      <c r="Q115" s="13">
        <f>IF(tab_plan[[#This Row],[7. Wdh. ]]&lt;&gt;"",tab_plan[[#This Row],[7. Wdh. ]],IFERROR(tab_plan[[#This Row],[Datum]]+VLOOKUP(tab_plan[[#This Row],[Wochentag]],tab_wiederholung[],8,0),""))</f>
        <v>44671</v>
      </c>
      <c r="R115" s="13"/>
      <c r="S115" s="13"/>
      <c r="T115" s="13"/>
      <c r="U115" s="13"/>
      <c r="V115" s="13"/>
      <c r="W115" s="13"/>
      <c r="X115" s="13"/>
      <c r="Y115" s="13" t="str">
        <f>IF(tab_plan[[#This Row],[Aufgabe]]&lt;&gt;"",tab_plan[[#This Row],[Aufgabe]]&amp;" ("&amp;TEXT(tab_plan[[#This Row],[Datum]],"T.M.")&amp;")","")</f>
        <v/>
      </c>
      <c r="Z115" s="13" t="e" cm="1">
        <f t="array" ref="Z115">tab_plan[[#This Row],[Datum]]=INDEX(tab_feiertage[Datum],SMALL(IF((tab_feiertage[Datum]=tab_plan[[#This Row],[Datum]])*(tab_feiertage[Gültigkeit]="x"),ROW(tab_feiertage[Datum])-31),1))</f>
        <v>#NUM!</v>
      </c>
    </row>
    <row r="116" spans="1:26" x14ac:dyDescent="0.25">
      <c r="A116" s="10" t="str">
        <f>TEXT(tab_plan[[#This Row],[Datum]],"TTTT")</f>
        <v>Donnerstag</v>
      </c>
      <c r="B116" s="9">
        <f t="shared" si="1"/>
        <v>44308</v>
      </c>
      <c r="C116" s="6"/>
      <c r="D116" s="6" t="str" cm="1">
        <f t="array" ref="D116">IFERROR(INDEX(tab_plan[Text],SMALL(IF(tab_plan[1. Wdh. am]=tab_plan[[#This Row],[Datum]],ROW(tab_plan[1. Wdh. am])-4),1)),"")</f>
        <v/>
      </c>
      <c r="E116" s="6" t="str" cm="1">
        <f t="array" ref="E116">IFERROR(INDEX(tab_plan[Text],SMALL(IF(tab_plan[2. Wdh. am]=tab_plan[[#This Row],[Datum]],ROW(tab_plan[2. Wdh. am])-4),1)),"")</f>
        <v/>
      </c>
      <c r="F116" s="6" t="str" cm="1">
        <f t="array" ref="F116">IFERROR(INDEX(tab_plan[Text],SMALL(IF(tab_plan[3. Wdh. am]=tab_plan[[#This Row],[Datum]],ROW(tab_plan[3. Wdh. am])-4),1)),"")</f>
        <v/>
      </c>
      <c r="G116" s="6" t="str" cm="1">
        <f t="array" ref="G116">IFERROR(INDEX(tab_plan[Text],SMALL(IF(tab_plan[4. Wdh. am]=tab_plan[[#This Row],[Datum]],ROW(tab_plan[4. Wdh. am])-4),1)),"")</f>
        <v/>
      </c>
      <c r="H116" s="6" t="str" cm="1">
        <f t="array" ref="H116">IFERROR(INDEX(tab_plan[Text],SMALL(IF(tab_plan[5. Wdh. am]=tab_plan[[#This Row],[Datum]],ROW(tab_plan[5. Wdh. am])-4),1)),"")</f>
        <v/>
      </c>
      <c r="I116" s="6" t="str" cm="1">
        <f t="array" ref="I116">IFERROR(INDEX(tab_plan[Text],SMALL(IF(tab_plan[6. Wdh. am]=tab_plan[[#This Row],[Datum]],ROW(tab_plan[6. Wdh. am])-4),1)),"")</f>
        <v/>
      </c>
      <c r="J116" s="6" t="str" cm="1">
        <f t="array" ref="J116">IFERROR(INDEX(tab_plan[Text],SMALL(IF(tab_plan[7. Wdh. am]=tab_plan[[#This Row],[Datum]],ROW(tab_plan[7. Wdh. am])-4),1)),"")</f>
        <v/>
      </c>
      <c r="K116" s="13">
        <f>IF(tab_plan[[#This Row],[1. Wdh. ]]&lt;&gt;"",tab_plan[[#This Row],[1. Wdh. ]],IFERROR(tab_plan[[#This Row],[Datum]]+VLOOKUP(tab_plan[[#This Row],[Wochentag]],tab_wiederholung[],2,0),""))</f>
        <v>44308</v>
      </c>
      <c r="L116" s="13">
        <f>IF(tab_plan[[#This Row],[2. Wdh. ]]&lt;&gt;"",tab_plan[[#This Row],[2. Wdh. ]],IFERROR(tab_plan[[#This Row],[Datum]]+VLOOKUP(tab_plan[[#This Row],[Wochentag]],tab_wiederholung[],3,0),""))</f>
        <v>44309</v>
      </c>
      <c r="M116" s="13">
        <f>IF(tab_plan[[#This Row],[3. Wdh. ]]&lt;&gt;"",tab_plan[[#This Row],[3. Wdh. ]],IFERROR(tab_plan[[#This Row],[Datum]]+VLOOKUP(tab_plan[[#This Row],[Wochentag]],tab_wiederholung[],4,0),""))</f>
        <v>44311</v>
      </c>
      <c r="N116" s="13">
        <f>IF(tab_plan[[#This Row],[4. Wdh. ]]&lt;&gt;"",tab_plan[[#This Row],[4. Wdh. ]],IFERROR(tab_plan[[#This Row],[Datum]]+VLOOKUP(tab_plan[[#This Row],[Wochentag]],tab_wiederholung[],5,0),""))</f>
        <v>44315</v>
      </c>
      <c r="O116" s="13">
        <f>IF(tab_plan[[#This Row],[5. Wdh. ]]&lt;&gt;"",tab_plan[[#This Row],[5. Wdh. ]],IFERROR(tab_plan[[#This Row],[Datum]]+VLOOKUP(tab_plan[[#This Row],[Wochentag]],tab_wiederholung[],6,0),""))</f>
        <v>44329</v>
      </c>
      <c r="P116" s="13">
        <f>IF(tab_plan[[#This Row],[6. Wdh. ]]&lt;&gt;"",tab_plan[[#This Row],[6. Wdh. ]],IFERROR(tab_plan[[#This Row],[Datum]]+VLOOKUP(tab_plan[[#This Row],[Wochentag]],tab_wiederholung[],7,0),""))</f>
        <v>44364</v>
      </c>
      <c r="Q116" s="13">
        <f>IF(tab_plan[[#This Row],[7. Wdh. ]]&lt;&gt;"",tab_plan[[#This Row],[7. Wdh. ]],IFERROR(tab_plan[[#This Row],[Datum]]+VLOOKUP(tab_plan[[#This Row],[Wochentag]],tab_wiederholung[],8,0),""))</f>
        <v>44672</v>
      </c>
      <c r="R116" s="13"/>
      <c r="S116" s="13"/>
      <c r="T116" s="13"/>
      <c r="U116" s="13"/>
      <c r="V116" s="13"/>
      <c r="W116" s="13"/>
      <c r="X116" s="13"/>
      <c r="Y116" s="13" t="str">
        <f>IF(tab_plan[[#This Row],[Aufgabe]]&lt;&gt;"",tab_plan[[#This Row],[Aufgabe]]&amp;" ("&amp;TEXT(tab_plan[[#This Row],[Datum]],"T.M.")&amp;")","")</f>
        <v/>
      </c>
      <c r="Z116" s="13" t="e" cm="1">
        <f t="array" ref="Z116">tab_plan[[#This Row],[Datum]]=INDEX(tab_feiertage[Datum],SMALL(IF((tab_feiertage[Datum]=tab_plan[[#This Row],[Datum]])*(tab_feiertage[Gültigkeit]="x"),ROW(tab_feiertage[Datum])-31),1))</f>
        <v>#NUM!</v>
      </c>
    </row>
    <row r="117" spans="1:26" x14ac:dyDescent="0.25">
      <c r="A117" s="10" t="str">
        <f>TEXT(tab_plan[[#This Row],[Datum]],"TTTT")</f>
        <v>Freitag</v>
      </c>
      <c r="B117" s="9">
        <f t="shared" si="1"/>
        <v>44309</v>
      </c>
      <c r="C117" s="6"/>
      <c r="D117" s="6" t="str" cm="1">
        <f t="array" ref="D117">IFERROR(INDEX(tab_plan[Text],SMALL(IF(tab_plan[1. Wdh. am]=tab_plan[[#This Row],[Datum]],ROW(tab_plan[1. Wdh. am])-4),1)),"")</f>
        <v/>
      </c>
      <c r="E117" s="6" t="str" cm="1">
        <f t="array" ref="E117">IFERROR(INDEX(tab_plan[Text],SMALL(IF(tab_plan[2. Wdh. am]=tab_plan[[#This Row],[Datum]],ROW(tab_plan[2. Wdh. am])-4),1)),"")</f>
        <v/>
      </c>
      <c r="F117" s="6" t="str" cm="1">
        <f t="array" ref="F117">IFERROR(INDEX(tab_plan[Text],SMALL(IF(tab_plan[3. Wdh. am]=tab_plan[[#This Row],[Datum]],ROW(tab_plan[3. Wdh. am])-4),1)),"")</f>
        <v/>
      </c>
      <c r="G117" s="6" t="str" cm="1">
        <f t="array" ref="G117">IFERROR(INDEX(tab_plan[Text],SMALL(IF(tab_plan[4. Wdh. am]=tab_plan[[#This Row],[Datum]],ROW(tab_plan[4. Wdh. am])-4),1)),"")</f>
        <v/>
      </c>
      <c r="H117" s="6" t="str" cm="1">
        <f t="array" ref="H117">IFERROR(INDEX(tab_plan[Text],SMALL(IF(tab_plan[5. Wdh. am]=tab_plan[[#This Row],[Datum]],ROW(tab_plan[5. Wdh. am])-4),1)),"")</f>
        <v/>
      </c>
      <c r="I117" s="6" t="str" cm="1">
        <f t="array" ref="I117">IFERROR(INDEX(tab_plan[Text],SMALL(IF(tab_plan[6. Wdh. am]=tab_plan[[#This Row],[Datum]],ROW(tab_plan[6. Wdh. am])-4),1)),"")</f>
        <v/>
      </c>
      <c r="J117" s="6" t="str" cm="1">
        <f t="array" ref="J117">IFERROR(INDEX(tab_plan[Text],SMALL(IF(tab_plan[7. Wdh. am]=tab_plan[[#This Row],[Datum]],ROW(tab_plan[7. Wdh. am])-4),1)),"")</f>
        <v/>
      </c>
      <c r="K117" s="13">
        <f>IF(tab_plan[[#This Row],[1. Wdh. ]]&lt;&gt;"",tab_plan[[#This Row],[1. Wdh. ]],IFERROR(tab_plan[[#This Row],[Datum]]+VLOOKUP(tab_plan[[#This Row],[Wochentag]],tab_wiederholung[],2,0),""))</f>
        <v>44309</v>
      </c>
      <c r="L117" s="13">
        <f>IF(tab_plan[[#This Row],[2. Wdh. ]]&lt;&gt;"",tab_plan[[#This Row],[2. Wdh. ]],IFERROR(tab_plan[[#This Row],[Datum]]+VLOOKUP(tab_plan[[#This Row],[Wochentag]],tab_wiederholung[],3,0),""))</f>
        <v>44310</v>
      </c>
      <c r="M117" s="13">
        <f>IF(tab_plan[[#This Row],[3. Wdh. ]]&lt;&gt;"",tab_plan[[#This Row],[3. Wdh. ]],IFERROR(tab_plan[[#This Row],[Datum]]+VLOOKUP(tab_plan[[#This Row],[Wochentag]],tab_wiederholung[],4,0),""))</f>
        <v>44312</v>
      </c>
      <c r="N117" s="13">
        <f>IF(tab_plan[[#This Row],[4. Wdh. ]]&lt;&gt;"",tab_plan[[#This Row],[4. Wdh. ]],IFERROR(tab_plan[[#This Row],[Datum]]+VLOOKUP(tab_plan[[#This Row],[Wochentag]],tab_wiederholung[],5,0),""))</f>
        <v>44316</v>
      </c>
      <c r="O117" s="13">
        <f>IF(tab_plan[[#This Row],[5. Wdh. ]]&lt;&gt;"",tab_plan[[#This Row],[5. Wdh. ]],IFERROR(tab_plan[[#This Row],[Datum]]+VLOOKUP(tab_plan[[#This Row],[Wochentag]],tab_wiederholung[],6,0),""))</f>
        <v>44330</v>
      </c>
      <c r="P117" s="13">
        <f>IF(tab_plan[[#This Row],[6. Wdh. ]]&lt;&gt;"",tab_plan[[#This Row],[6. Wdh. ]],IFERROR(tab_plan[[#This Row],[Datum]]+VLOOKUP(tab_plan[[#This Row],[Wochentag]],tab_wiederholung[],7,0),""))</f>
        <v>44365</v>
      </c>
      <c r="Q117" s="13">
        <f>IF(tab_plan[[#This Row],[7. Wdh. ]]&lt;&gt;"",tab_plan[[#This Row],[7. Wdh. ]],IFERROR(tab_plan[[#This Row],[Datum]]+VLOOKUP(tab_plan[[#This Row],[Wochentag]],tab_wiederholung[],8,0),""))</f>
        <v>44673</v>
      </c>
      <c r="R117" s="13"/>
      <c r="S117" s="13"/>
      <c r="T117" s="13"/>
      <c r="U117" s="13"/>
      <c r="V117" s="13"/>
      <c r="W117" s="13"/>
      <c r="X117" s="13"/>
      <c r="Y117" s="13" t="str">
        <f>IF(tab_plan[[#This Row],[Aufgabe]]&lt;&gt;"",tab_plan[[#This Row],[Aufgabe]]&amp;" ("&amp;TEXT(tab_plan[[#This Row],[Datum]],"T.M.")&amp;")","")</f>
        <v/>
      </c>
      <c r="Z117" s="13" t="e" cm="1">
        <f t="array" ref="Z117">tab_plan[[#This Row],[Datum]]=INDEX(tab_feiertage[Datum],SMALL(IF((tab_feiertage[Datum]=tab_plan[[#This Row],[Datum]])*(tab_feiertage[Gültigkeit]="x"),ROW(tab_feiertage[Datum])-31),1))</f>
        <v>#NUM!</v>
      </c>
    </row>
    <row r="118" spans="1:26" x14ac:dyDescent="0.25">
      <c r="A118" s="10" t="str">
        <f>TEXT(tab_plan[[#This Row],[Datum]],"TTTT")</f>
        <v>Samstag</v>
      </c>
      <c r="B118" s="9">
        <f t="shared" si="1"/>
        <v>44310</v>
      </c>
      <c r="C118" s="6"/>
      <c r="D118" s="6" t="str" cm="1">
        <f t="array" ref="D118">IFERROR(INDEX(tab_plan[Text],SMALL(IF(tab_plan[1. Wdh. am]=tab_plan[[#This Row],[Datum]],ROW(tab_plan[1. Wdh. am])-4),1)),"")</f>
        <v/>
      </c>
      <c r="E118" s="6" t="str" cm="1">
        <f t="array" ref="E118">IFERROR(INDEX(tab_plan[Text],SMALL(IF(tab_plan[2. Wdh. am]=tab_plan[[#This Row],[Datum]],ROW(tab_plan[2. Wdh. am])-4),1)),"")</f>
        <v/>
      </c>
      <c r="F118" s="6" t="str" cm="1">
        <f t="array" ref="F118">IFERROR(INDEX(tab_plan[Text],SMALL(IF(tab_plan[3. Wdh. am]=tab_plan[[#This Row],[Datum]],ROW(tab_plan[3. Wdh. am])-4),1)),"")</f>
        <v/>
      </c>
      <c r="G118" s="6" t="str" cm="1">
        <f t="array" ref="G118">IFERROR(INDEX(tab_plan[Text],SMALL(IF(tab_plan[4. Wdh. am]=tab_plan[[#This Row],[Datum]],ROW(tab_plan[4. Wdh. am])-4),1)),"")</f>
        <v/>
      </c>
      <c r="H118" s="6" t="str" cm="1">
        <f t="array" ref="H118">IFERROR(INDEX(tab_plan[Text],SMALL(IF(tab_plan[5. Wdh. am]=tab_plan[[#This Row],[Datum]],ROW(tab_plan[5. Wdh. am])-4),1)),"")</f>
        <v/>
      </c>
      <c r="I118" s="6" t="str" cm="1">
        <f t="array" ref="I118">IFERROR(INDEX(tab_plan[Text],SMALL(IF(tab_plan[6. Wdh. am]=tab_plan[[#This Row],[Datum]],ROW(tab_plan[6. Wdh. am])-4),1)),"")</f>
        <v/>
      </c>
      <c r="J118" s="6" t="str" cm="1">
        <f t="array" ref="J118">IFERROR(INDEX(tab_plan[Text],SMALL(IF(tab_plan[7. Wdh. am]=tab_plan[[#This Row],[Datum]],ROW(tab_plan[7. Wdh. am])-4),1)),"")</f>
        <v/>
      </c>
      <c r="K118" s="13">
        <f>IF(tab_plan[[#This Row],[1. Wdh. ]]&lt;&gt;"",tab_plan[[#This Row],[1. Wdh. ]],IFERROR(tab_plan[[#This Row],[Datum]]+VLOOKUP(tab_plan[[#This Row],[Wochentag]],tab_wiederholung[],2,0),""))</f>
        <v>44310</v>
      </c>
      <c r="L118" s="13">
        <f>IF(tab_plan[[#This Row],[2. Wdh. ]]&lt;&gt;"",tab_plan[[#This Row],[2. Wdh. ]],IFERROR(tab_plan[[#This Row],[Datum]]+VLOOKUP(tab_plan[[#This Row],[Wochentag]],tab_wiederholung[],3,0),""))</f>
        <v>44311</v>
      </c>
      <c r="M118" s="13">
        <f>IF(tab_plan[[#This Row],[3. Wdh. ]]&lt;&gt;"",tab_plan[[#This Row],[3. Wdh. ]],IFERROR(tab_plan[[#This Row],[Datum]]+VLOOKUP(tab_plan[[#This Row],[Wochentag]],tab_wiederholung[],4,0),""))</f>
        <v>44313</v>
      </c>
      <c r="N118" s="13">
        <f>IF(tab_plan[[#This Row],[4. Wdh. ]]&lt;&gt;"",tab_plan[[#This Row],[4. Wdh. ]],IFERROR(tab_plan[[#This Row],[Datum]]+VLOOKUP(tab_plan[[#This Row],[Wochentag]],tab_wiederholung[],5,0),""))</f>
        <v>44317</v>
      </c>
      <c r="O118" s="13">
        <f>IF(tab_plan[[#This Row],[5. Wdh. ]]&lt;&gt;"",tab_plan[[#This Row],[5. Wdh. ]],IFERROR(tab_plan[[#This Row],[Datum]]+VLOOKUP(tab_plan[[#This Row],[Wochentag]],tab_wiederholung[],6,0),""))</f>
        <v>44331</v>
      </c>
      <c r="P118" s="13">
        <f>IF(tab_plan[[#This Row],[6. Wdh. ]]&lt;&gt;"",tab_plan[[#This Row],[6. Wdh. ]],IFERROR(tab_plan[[#This Row],[Datum]]+VLOOKUP(tab_plan[[#This Row],[Wochentag]],tab_wiederholung[],7,0),""))</f>
        <v>44366</v>
      </c>
      <c r="Q118" s="13">
        <f>IF(tab_plan[[#This Row],[7. Wdh. ]]&lt;&gt;"",tab_plan[[#This Row],[7. Wdh. ]],IFERROR(tab_plan[[#This Row],[Datum]]+VLOOKUP(tab_plan[[#This Row],[Wochentag]],tab_wiederholung[],8,0),""))</f>
        <v>44674</v>
      </c>
      <c r="R118" s="13"/>
      <c r="S118" s="13"/>
      <c r="T118" s="13"/>
      <c r="U118" s="13"/>
      <c r="V118" s="13"/>
      <c r="W118" s="13"/>
      <c r="X118" s="13"/>
      <c r="Y118" s="13" t="str">
        <f>IF(tab_plan[[#This Row],[Aufgabe]]&lt;&gt;"",tab_plan[[#This Row],[Aufgabe]]&amp;" ("&amp;TEXT(tab_plan[[#This Row],[Datum]],"T.M.")&amp;")","")</f>
        <v/>
      </c>
      <c r="Z118" s="13" t="e" cm="1">
        <f t="array" ref="Z118">tab_plan[[#This Row],[Datum]]=INDEX(tab_feiertage[Datum],SMALL(IF((tab_feiertage[Datum]=tab_plan[[#This Row],[Datum]])*(tab_feiertage[Gültigkeit]="x"),ROW(tab_feiertage[Datum])-31),1))</f>
        <v>#NUM!</v>
      </c>
    </row>
    <row r="119" spans="1:26" x14ac:dyDescent="0.25">
      <c r="A119" s="10" t="str">
        <f>TEXT(tab_plan[[#This Row],[Datum]],"TTTT")</f>
        <v>Sonntag</v>
      </c>
      <c r="B119" s="9">
        <f t="shared" si="1"/>
        <v>44311</v>
      </c>
      <c r="C119" s="6"/>
      <c r="D119" s="6" t="str" cm="1">
        <f t="array" ref="D119">IFERROR(INDEX(tab_plan[Text],SMALL(IF(tab_plan[1. Wdh. am]=tab_plan[[#This Row],[Datum]],ROW(tab_plan[1. Wdh. am])-4),1)),"")</f>
        <v/>
      </c>
      <c r="E119" s="6" t="str" cm="1">
        <f t="array" ref="E119">IFERROR(INDEX(tab_plan[Text],SMALL(IF(tab_plan[2. Wdh. am]=tab_plan[[#This Row],[Datum]],ROW(tab_plan[2. Wdh. am])-4),1)),"")</f>
        <v/>
      </c>
      <c r="F119" s="6" t="str" cm="1">
        <f t="array" ref="F119">IFERROR(INDEX(tab_plan[Text],SMALL(IF(tab_plan[3. Wdh. am]=tab_plan[[#This Row],[Datum]],ROW(tab_plan[3. Wdh. am])-4),1)),"")</f>
        <v/>
      </c>
      <c r="G119" s="6" t="str" cm="1">
        <f t="array" ref="G119">IFERROR(INDEX(tab_plan[Text],SMALL(IF(tab_plan[4. Wdh. am]=tab_plan[[#This Row],[Datum]],ROW(tab_plan[4. Wdh. am])-4),1)),"")</f>
        <v/>
      </c>
      <c r="H119" s="6" t="str" cm="1">
        <f t="array" ref="H119">IFERROR(INDEX(tab_plan[Text],SMALL(IF(tab_plan[5. Wdh. am]=tab_plan[[#This Row],[Datum]],ROW(tab_plan[5. Wdh. am])-4),1)),"")</f>
        <v/>
      </c>
      <c r="I119" s="6" t="str" cm="1">
        <f t="array" ref="I119">IFERROR(INDEX(tab_plan[Text],SMALL(IF(tab_plan[6. Wdh. am]=tab_plan[[#This Row],[Datum]],ROW(tab_plan[6. Wdh. am])-4),1)),"")</f>
        <v/>
      </c>
      <c r="J119" s="6" t="str" cm="1">
        <f t="array" ref="J119">IFERROR(INDEX(tab_plan[Text],SMALL(IF(tab_plan[7. Wdh. am]=tab_plan[[#This Row],[Datum]],ROW(tab_plan[7. Wdh. am])-4),1)),"")</f>
        <v/>
      </c>
      <c r="K119" s="13">
        <f>IF(tab_plan[[#This Row],[1. Wdh. ]]&lt;&gt;"",tab_plan[[#This Row],[1. Wdh. ]],IFERROR(tab_plan[[#This Row],[Datum]]+VLOOKUP(tab_plan[[#This Row],[Wochentag]],tab_wiederholung[],2,0),""))</f>
        <v>44311</v>
      </c>
      <c r="L119" s="13">
        <f>IF(tab_plan[[#This Row],[2. Wdh. ]]&lt;&gt;"",tab_plan[[#This Row],[2. Wdh. ]],IFERROR(tab_plan[[#This Row],[Datum]]+VLOOKUP(tab_plan[[#This Row],[Wochentag]],tab_wiederholung[],3,0),""))</f>
        <v>44312</v>
      </c>
      <c r="M119" s="13">
        <f>IF(tab_plan[[#This Row],[3. Wdh. ]]&lt;&gt;"",tab_plan[[#This Row],[3. Wdh. ]],IFERROR(tab_plan[[#This Row],[Datum]]+VLOOKUP(tab_plan[[#This Row],[Wochentag]],tab_wiederholung[],4,0),""))</f>
        <v>44314</v>
      </c>
      <c r="N119" s="13">
        <f>IF(tab_plan[[#This Row],[4. Wdh. ]]&lt;&gt;"",tab_plan[[#This Row],[4. Wdh. ]],IFERROR(tab_plan[[#This Row],[Datum]]+VLOOKUP(tab_plan[[#This Row],[Wochentag]],tab_wiederholung[],5,0),""))</f>
        <v>44318</v>
      </c>
      <c r="O119" s="13">
        <f>IF(tab_plan[[#This Row],[5. Wdh. ]]&lt;&gt;"",tab_plan[[#This Row],[5. Wdh. ]],IFERROR(tab_plan[[#This Row],[Datum]]+VLOOKUP(tab_plan[[#This Row],[Wochentag]],tab_wiederholung[],6,0),""))</f>
        <v>44332</v>
      </c>
      <c r="P119" s="13">
        <f>IF(tab_plan[[#This Row],[6. Wdh. ]]&lt;&gt;"",tab_plan[[#This Row],[6. Wdh. ]],IFERROR(tab_plan[[#This Row],[Datum]]+VLOOKUP(tab_plan[[#This Row],[Wochentag]],tab_wiederholung[],7,0),""))</f>
        <v>44367</v>
      </c>
      <c r="Q119" s="13">
        <f>IF(tab_plan[[#This Row],[7. Wdh. ]]&lt;&gt;"",tab_plan[[#This Row],[7. Wdh. ]],IFERROR(tab_plan[[#This Row],[Datum]]+VLOOKUP(tab_plan[[#This Row],[Wochentag]],tab_wiederholung[],8,0),""))</f>
        <v>44675</v>
      </c>
      <c r="R119" s="13"/>
      <c r="S119" s="13"/>
      <c r="T119" s="13"/>
      <c r="U119" s="13"/>
      <c r="V119" s="13"/>
      <c r="W119" s="13"/>
      <c r="X119" s="13"/>
      <c r="Y119" s="13" t="str">
        <f>IF(tab_plan[[#This Row],[Aufgabe]]&lt;&gt;"",tab_plan[[#This Row],[Aufgabe]]&amp;" ("&amp;TEXT(tab_plan[[#This Row],[Datum]],"T.M.")&amp;")","")</f>
        <v/>
      </c>
      <c r="Z119" s="13" t="e" cm="1">
        <f t="array" ref="Z119">tab_plan[[#This Row],[Datum]]=INDEX(tab_feiertage[Datum],SMALL(IF((tab_feiertage[Datum]=tab_plan[[#This Row],[Datum]])*(tab_feiertage[Gültigkeit]="x"),ROW(tab_feiertage[Datum])-31),1))</f>
        <v>#NUM!</v>
      </c>
    </row>
    <row r="120" spans="1:26" x14ac:dyDescent="0.25">
      <c r="A120" s="10" t="str">
        <f>TEXT(tab_plan[[#This Row],[Datum]],"TTTT")</f>
        <v>Montag</v>
      </c>
      <c r="B120" s="9">
        <f t="shared" si="1"/>
        <v>44312</v>
      </c>
      <c r="C120" s="6"/>
      <c r="D120" s="6" t="str" cm="1">
        <f t="array" ref="D120">IFERROR(INDEX(tab_plan[Text],SMALL(IF(tab_plan[1. Wdh. am]=tab_plan[[#This Row],[Datum]],ROW(tab_plan[1. Wdh. am])-4),1)),"")</f>
        <v/>
      </c>
      <c r="E120" s="6" t="str" cm="1">
        <f t="array" ref="E120">IFERROR(INDEX(tab_plan[Text],SMALL(IF(tab_plan[2. Wdh. am]=tab_plan[[#This Row],[Datum]],ROW(tab_plan[2. Wdh. am])-4),1)),"")</f>
        <v/>
      </c>
      <c r="F120" s="6" t="str" cm="1">
        <f t="array" ref="F120">IFERROR(INDEX(tab_plan[Text],SMALL(IF(tab_plan[3. Wdh. am]=tab_plan[[#This Row],[Datum]],ROW(tab_plan[3. Wdh. am])-4),1)),"")</f>
        <v/>
      </c>
      <c r="G120" s="6" t="str" cm="1">
        <f t="array" ref="G120">IFERROR(INDEX(tab_plan[Text],SMALL(IF(tab_plan[4. Wdh. am]=tab_plan[[#This Row],[Datum]],ROW(tab_plan[4. Wdh. am])-4),1)),"")</f>
        <v/>
      </c>
      <c r="H120" s="6" t="str" cm="1">
        <f t="array" ref="H120">IFERROR(INDEX(tab_plan[Text],SMALL(IF(tab_plan[5. Wdh. am]=tab_plan[[#This Row],[Datum]],ROW(tab_plan[5. Wdh. am])-4),1)),"")</f>
        <v/>
      </c>
      <c r="I120" s="6" t="str" cm="1">
        <f t="array" ref="I120">IFERROR(INDEX(tab_plan[Text],SMALL(IF(tab_plan[6. Wdh. am]=tab_plan[[#This Row],[Datum]],ROW(tab_plan[6. Wdh. am])-4),1)),"")</f>
        <v/>
      </c>
      <c r="J120" s="6" t="str" cm="1">
        <f t="array" ref="J120">IFERROR(INDEX(tab_plan[Text],SMALL(IF(tab_plan[7. Wdh. am]=tab_plan[[#This Row],[Datum]],ROW(tab_plan[7. Wdh. am])-4),1)),"")</f>
        <v/>
      </c>
      <c r="K120" s="13">
        <f>IF(tab_plan[[#This Row],[1. Wdh. ]]&lt;&gt;"",tab_plan[[#This Row],[1. Wdh. ]],IFERROR(tab_plan[[#This Row],[Datum]]+VLOOKUP(tab_plan[[#This Row],[Wochentag]],tab_wiederholung[],2,0),""))</f>
        <v>44312</v>
      </c>
      <c r="L120" s="13">
        <f>IF(tab_plan[[#This Row],[2. Wdh. ]]&lt;&gt;"",tab_plan[[#This Row],[2. Wdh. ]],IFERROR(tab_plan[[#This Row],[Datum]]+VLOOKUP(tab_plan[[#This Row],[Wochentag]],tab_wiederholung[],3,0),""))</f>
        <v>44313</v>
      </c>
      <c r="M120" s="13">
        <f>IF(tab_plan[[#This Row],[3. Wdh. ]]&lt;&gt;"",tab_plan[[#This Row],[3. Wdh. ]],IFERROR(tab_plan[[#This Row],[Datum]]+VLOOKUP(tab_plan[[#This Row],[Wochentag]],tab_wiederholung[],4,0),""))</f>
        <v>44315</v>
      </c>
      <c r="N120" s="13">
        <f>IF(tab_plan[[#This Row],[4. Wdh. ]]&lt;&gt;"",tab_plan[[#This Row],[4. Wdh. ]],IFERROR(tab_plan[[#This Row],[Datum]]+VLOOKUP(tab_plan[[#This Row],[Wochentag]],tab_wiederholung[],5,0),""))</f>
        <v>44319</v>
      </c>
      <c r="O120" s="13">
        <f>IF(tab_plan[[#This Row],[5. Wdh. ]]&lt;&gt;"",tab_plan[[#This Row],[5. Wdh. ]],IFERROR(tab_plan[[#This Row],[Datum]]+VLOOKUP(tab_plan[[#This Row],[Wochentag]],tab_wiederholung[],6,0),""))</f>
        <v>44333</v>
      </c>
      <c r="P120" s="13">
        <f>IF(tab_plan[[#This Row],[6. Wdh. ]]&lt;&gt;"",tab_plan[[#This Row],[6. Wdh. ]],IFERROR(tab_plan[[#This Row],[Datum]]+VLOOKUP(tab_plan[[#This Row],[Wochentag]],tab_wiederholung[],7,0),""))</f>
        <v>44368</v>
      </c>
      <c r="Q120" s="13">
        <f>IF(tab_plan[[#This Row],[7. Wdh. ]]&lt;&gt;"",tab_plan[[#This Row],[7. Wdh. ]],IFERROR(tab_plan[[#This Row],[Datum]]+VLOOKUP(tab_plan[[#This Row],[Wochentag]],tab_wiederholung[],8,0),""))</f>
        <v>44676</v>
      </c>
      <c r="R120" s="13"/>
      <c r="S120" s="13"/>
      <c r="T120" s="13"/>
      <c r="U120" s="13"/>
      <c r="V120" s="13"/>
      <c r="W120" s="13"/>
      <c r="X120" s="13"/>
      <c r="Y120" s="13" t="str">
        <f>IF(tab_plan[[#This Row],[Aufgabe]]&lt;&gt;"",tab_plan[[#This Row],[Aufgabe]]&amp;" ("&amp;TEXT(tab_plan[[#This Row],[Datum]],"T.M.")&amp;")","")</f>
        <v/>
      </c>
      <c r="Z120" s="13" t="e" cm="1">
        <f t="array" ref="Z120">tab_plan[[#This Row],[Datum]]=INDEX(tab_feiertage[Datum],SMALL(IF((tab_feiertage[Datum]=tab_plan[[#This Row],[Datum]])*(tab_feiertage[Gültigkeit]="x"),ROW(tab_feiertage[Datum])-31),1))</f>
        <v>#NUM!</v>
      </c>
    </row>
    <row r="121" spans="1:26" x14ac:dyDescent="0.25">
      <c r="A121" s="10" t="str">
        <f>TEXT(tab_plan[[#This Row],[Datum]],"TTTT")</f>
        <v>Dienstag</v>
      </c>
      <c r="B121" s="9">
        <f t="shared" si="1"/>
        <v>44313</v>
      </c>
      <c r="C121" s="6"/>
      <c r="D121" s="6" t="str" cm="1">
        <f t="array" ref="D121">IFERROR(INDEX(tab_plan[Text],SMALL(IF(tab_plan[1. Wdh. am]=tab_plan[[#This Row],[Datum]],ROW(tab_plan[1. Wdh. am])-4),1)),"")</f>
        <v/>
      </c>
      <c r="E121" s="6" t="str" cm="1">
        <f t="array" ref="E121">IFERROR(INDEX(tab_plan[Text],SMALL(IF(tab_plan[2. Wdh. am]=tab_plan[[#This Row],[Datum]],ROW(tab_plan[2. Wdh. am])-4),1)),"")</f>
        <v/>
      </c>
      <c r="F121" s="6" t="str" cm="1">
        <f t="array" ref="F121">IFERROR(INDEX(tab_plan[Text],SMALL(IF(tab_plan[3. Wdh. am]=tab_plan[[#This Row],[Datum]],ROW(tab_plan[3. Wdh. am])-4),1)),"")</f>
        <v/>
      </c>
      <c r="G121" s="6" t="str" cm="1">
        <f t="array" ref="G121">IFERROR(INDEX(tab_plan[Text],SMALL(IF(tab_plan[4. Wdh. am]=tab_plan[[#This Row],[Datum]],ROW(tab_plan[4. Wdh. am])-4),1)),"")</f>
        <v/>
      </c>
      <c r="H121" s="6" t="str" cm="1">
        <f t="array" ref="H121">IFERROR(INDEX(tab_plan[Text],SMALL(IF(tab_plan[5. Wdh. am]=tab_plan[[#This Row],[Datum]],ROW(tab_plan[5. Wdh. am])-4),1)),"")</f>
        <v/>
      </c>
      <c r="I121" s="6" t="str" cm="1">
        <f t="array" ref="I121">IFERROR(INDEX(tab_plan[Text],SMALL(IF(tab_plan[6. Wdh. am]=tab_plan[[#This Row],[Datum]],ROW(tab_plan[6. Wdh. am])-4),1)),"")</f>
        <v/>
      </c>
      <c r="J121" s="6" t="str" cm="1">
        <f t="array" ref="J121">IFERROR(INDEX(tab_plan[Text],SMALL(IF(tab_plan[7. Wdh. am]=tab_plan[[#This Row],[Datum]],ROW(tab_plan[7. Wdh. am])-4),1)),"")</f>
        <v/>
      </c>
      <c r="K121" s="13">
        <f>IF(tab_plan[[#This Row],[1. Wdh. ]]&lt;&gt;"",tab_plan[[#This Row],[1. Wdh. ]],IFERROR(tab_plan[[#This Row],[Datum]]+VLOOKUP(tab_plan[[#This Row],[Wochentag]],tab_wiederholung[],2,0),""))</f>
        <v>44313</v>
      </c>
      <c r="L121" s="13">
        <f>IF(tab_plan[[#This Row],[2. Wdh. ]]&lt;&gt;"",tab_plan[[#This Row],[2. Wdh. ]],IFERROR(tab_plan[[#This Row],[Datum]]+VLOOKUP(tab_plan[[#This Row],[Wochentag]],tab_wiederholung[],3,0),""))</f>
        <v>44314</v>
      </c>
      <c r="M121" s="13">
        <f>IF(tab_plan[[#This Row],[3. Wdh. ]]&lt;&gt;"",tab_plan[[#This Row],[3. Wdh. ]],IFERROR(tab_plan[[#This Row],[Datum]]+VLOOKUP(tab_plan[[#This Row],[Wochentag]],tab_wiederholung[],4,0),""))</f>
        <v>44316</v>
      </c>
      <c r="N121" s="13">
        <f>IF(tab_plan[[#This Row],[4. Wdh. ]]&lt;&gt;"",tab_plan[[#This Row],[4. Wdh. ]],IFERROR(tab_plan[[#This Row],[Datum]]+VLOOKUP(tab_plan[[#This Row],[Wochentag]],tab_wiederholung[],5,0),""))</f>
        <v>44320</v>
      </c>
      <c r="O121" s="13">
        <f>IF(tab_plan[[#This Row],[5. Wdh. ]]&lt;&gt;"",tab_plan[[#This Row],[5. Wdh. ]],IFERROR(tab_plan[[#This Row],[Datum]]+VLOOKUP(tab_plan[[#This Row],[Wochentag]],tab_wiederholung[],6,0),""))</f>
        <v>44334</v>
      </c>
      <c r="P121" s="13">
        <f>IF(tab_plan[[#This Row],[6. Wdh. ]]&lt;&gt;"",tab_plan[[#This Row],[6. Wdh. ]],IFERROR(tab_plan[[#This Row],[Datum]]+VLOOKUP(tab_plan[[#This Row],[Wochentag]],tab_wiederholung[],7,0),""))</f>
        <v>44369</v>
      </c>
      <c r="Q121" s="13">
        <f>IF(tab_plan[[#This Row],[7. Wdh. ]]&lt;&gt;"",tab_plan[[#This Row],[7. Wdh. ]],IFERROR(tab_plan[[#This Row],[Datum]]+VLOOKUP(tab_plan[[#This Row],[Wochentag]],tab_wiederholung[],8,0),""))</f>
        <v>44677</v>
      </c>
      <c r="R121" s="13"/>
      <c r="S121" s="13"/>
      <c r="T121" s="13"/>
      <c r="U121" s="13"/>
      <c r="V121" s="13"/>
      <c r="W121" s="13"/>
      <c r="X121" s="13"/>
      <c r="Y121" s="13" t="str">
        <f>IF(tab_plan[[#This Row],[Aufgabe]]&lt;&gt;"",tab_plan[[#This Row],[Aufgabe]]&amp;" ("&amp;TEXT(tab_plan[[#This Row],[Datum]],"T.M.")&amp;")","")</f>
        <v/>
      </c>
      <c r="Z121" s="13" t="e" cm="1">
        <f t="array" ref="Z121">tab_plan[[#This Row],[Datum]]=INDEX(tab_feiertage[Datum],SMALL(IF((tab_feiertage[Datum]=tab_plan[[#This Row],[Datum]])*(tab_feiertage[Gültigkeit]="x"),ROW(tab_feiertage[Datum])-31),1))</f>
        <v>#NUM!</v>
      </c>
    </row>
    <row r="122" spans="1:26" x14ac:dyDescent="0.25">
      <c r="A122" s="10" t="str">
        <f>TEXT(tab_plan[[#This Row],[Datum]],"TTTT")</f>
        <v>Mittwoch</v>
      </c>
      <c r="B122" s="9">
        <f t="shared" si="1"/>
        <v>44314</v>
      </c>
      <c r="C122" s="6"/>
      <c r="D122" s="6" t="str" cm="1">
        <f t="array" ref="D122">IFERROR(INDEX(tab_plan[Text],SMALL(IF(tab_plan[1. Wdh. am]=tab_plan[[#This Row],[Datum]],ROW(tab_plan[1. Wdh. am])-4),1)),"")</f>
        <v/>
      </c>
      <c r="E122" s="6" t="str" cm="1">
        <f t="array" ref="E122">IFERROR(INDEX(tab_plan[Text],SMALL(IF(tab_plan[2. Wdh. am]=tab_plan[[#This Row],[Datum]],ROW(tab_plan[2. Wdh. am])-4),1)),"")</f>
        <v/>
      </c>
      <c r="F122" s="6" t="str" cm="1">
        <f t="array" ref="F122">IFERROR(INDEX(tab_plan[Text],SMALL(IF(tab_plan[3. Wdh. am]=tab_plan[[#This Row],[Datum]],ROW(tab_plan[3. Wdh. am])-4),1)),"")</f>
        <v/>
      </c>
      <c r="G122" s="6" t="str" cm="1">
        <f t="array" ref="G122">IFERROR(INDEX(tab_plan[Text],SMALL(IF(tab_plan[4. Wdh. am]=tab_plan[[#This Row],[Datum]],ROW(tab_plan[4. Wdh. am])-4),1)),"")</f>
        <v/>
      </c>
      <c r="H122" s="6" t="str" cm="1">
        <f t="array" ref="H122">IFERROR(INDEX(tab_plan[Text],SMALL(IF(tab_plan[5. Wdh. am]=tab_plan[[#This Row],[Datum]],ROW(tab_plan[5. Wdh. am])-4),1)),"")</f>
        <v/>
      </c>
      <c r="I122" s="6" t="str" cm="1">
        <f t="array" ref="I122">IFERROR(INDEX(tab_plan[Text],SMALL(IF(tab_plan[6. Wdh. am]=tab_plan[[#This Row],[Datum]],ROW(tab_plan[6. Wdh. am])-4),1)),"")</f>
        <v/>
      </c>
      <c r="J122" s="6" t="str" cm="1">
        <f t="array" ref="J122">IFERROR(INDEX(tab_plan[Text],SMALL(IF(tab_plan[7. Wdh. am]=tab_plan[[#This Row],[Datum]],ROW(tab_plan[7. Wdh. am])-4),1)),"")</f>
        <v/>
      </c>
      <c r="K122" s="13">
        <f>IF(tab_plan[[#This Row],[1. Wdh. ]]&lt;&gt;"",tab_plan[[#This Row],[1. Wdh. ]],IFERROR(tab_plan[[#This Row],[Datum]]+VLOOKUP(tab_plan[[#This Row],[Wochentag]],tab_wiederholung[],2,0),""))</f>
        <v>44314</v>
      </c>
      <c r="L122" s="13">
        <f>IF(tab_plan[[#This Row],[2. Wdh. ]]&lt;&gt;"",tab_plan[[#This Row],[2. Wdh. ]],IFERROR(tab_plan[[#This Row],[Datum]]+VLOOKUP(tab_plan[[#This Row],[Wochentag]],tab_wiederholung[],3,0),""))</f>
        <v>44315</v>
      </c>
      <c r="M122" s="13">
        <f>IF(tab_plan[[#This Row],[3. Wdh. ]]&lt;&gt;"",tab_plan[[#This Row],[3. Wdh. ]],IFERROR(tab_plan[[#This Row],[Datum]]+VLOOKUP(tab_plan[[#This Row],[Wochentag]],tab_wiederholung[],4,0),""))</f>
        <v>44317</v>
      </c>
      <c r="N122" s="13">
        <f>IF(tab_plan[[#This Row],[4. Wdh. ]]&lt;&gt;"",tab_plan[[#This Row],[4. Wdh. ]],IFERROR(tab_plan[[#This Row],[Datum]]+VLOOKUP(tab_plan[[#This Row],[Wochentag]],tab_wiederholung[],5,0),""))</f>
        <v>44321</v>
      </c>
      <c r="O122" s="13">
        <f>IF(tab_plan[[#This Row],[5. Wdh. ]]&lt;&gt;"",tab_plan[[#This Row],[5. Wdh. ]],IFERROR(tab_plan[[#This Row],[Datum]]+VLOOKUP(tab_plan[[#This Row],[Wochentag]],tab_wiederholung[],6,0),""))</f>
        <v>44335</v>
      </c>
      <c r="P122" s="13">
        <f>IF(tab_plan[[#This Row],[6. Wdh. ]]&lt;&gt;"",tab_plan[[#This Row],[6. Wdh. ]],IFERROR(tab_plan[[#This Row],[Datum]]+VLOOKUP(tab_plan[[#This Row],[Wochentag]],tab_wiederholung[],7,0),""))</f>
        <v>44370</v>
      </c>
      <c r="Q122" s="13">
        <f>IF(tab_plan[[#This Row],[7. Wdh. ]]&lt;&gt;"",tab_plan[[#This Row],[7. Wdh. ]],IFERROR(tab_plan[[#This Row],[Datum]]+VLOOKUP(tab_plan[[#This Row],[Wochentag]],tab_wiederholung[],8,0),""))</f>
        <v>44678</v>
      </c>
      <c r="R122" s="13"/>
      <c r="S122" s="13"/>
      <c r="T122" s="13"/>
      <c r="U122" s="13"/>
      <c r="V122" s="13"/>
      <c r="W122" s="13"/>
      <c r="X122" s="13"/>
      <c r="Y122" s="13" t="str">
        <f>IF(tab_plan[[#This Row],[Aufgabe]]&lt;&gt;"",tab_plan[[#This Row],[Aufgabe]]&amp;" ("&amp;TEXT(tab_plan[[#This Row],[Datum]],"T.M.")&amp;")","")</f>
        <v/>
      </c>
      <c r="Z122" s="13" t="e" cm="1">
        <f t="array" ref="Z122">tab_plan[[#This Row],[Datum]]=INDEX(tab_feiertage[Datum],SMALL(IF((tab_feiertage[Datum]=tab_plan[[#This Row],[Datum]])*(tab_feiertage[Gültigkeit]="x"),ROW(tab_feiertage[Datum])-31),1))</f>
        <v>#NUM!</v>
      </c>
    </row>
    <row r="123" spans="1:26" x14ac:dyDescent="0.25">
      <c r="A123" s="10" t="str">
        <f>TEXT(tab_plan[[#This Row],[Datum]],"TTTT")</f>
        <v>Donnerstag</v>
      </c>
      <c r="B123" s="9">
        <f t="shared" si="1"/>
        <v>44315</v>
      </c>
      <c r="C123" s="6"/>
      <c r="D123" s="6" t="str" cm="1">
        <f t="array" ref="D123">IFERROR(INDEX(tab_plan[Text],SMALL(IF(tab_plan[1. Wdh. am]=tab_plan[[#This Row],[Datum]],ROW(tab_plan[1. Wdh. am])-4),1)),"")</f>
        <v/>
      </c>
      <c r="E123" s="6" t="str" cm="1">
        <f t="array" ref="E123">IFERROR(INDEX(tab_plan[Text],SMALL(IF(tab_plan[2. Wdh. am]=tab_plan[[#This Row],[Datum]],ROW(tab_plan[2. Wdh. am])-4),1)),"")</f>
        <v/>
      </c>
      <c r="F123" s="6" t="str" cm="1">
        <f t="array" ref="F123">IFERROR(INDEX(tab_plan[Text],SMALL(IF(tab_plan[3. Wdh. am]=tab_plan[[#This Row],[Datum]],ROW(tab_plan[3. Wdh. am])-4),1)),"")</f>
        <v/>
      </c>
      <c r="G123" s="6" t="str" cm="1">
        <f t="array" ref="G123">IFERROR(INDEX(tab_plan[Text],SMALL(IF(tab_plan[4. Wdh. am]=tab_plan[[#This Row],[Datum]],ROW(tab_plan[4. Wdh. am])-4),1)),"")</f>
        <v/>
      </c>
      <c r="H123" s="6" t="str" cm="1">
        <f t="array" ref="H123">IFERROR(INDEX(tab_plan[Text],SMALL(IF(tab_plan[5. Wdh. am]=tab_plan[[#This Row],[Datum]],ROW(tab_plan[5. Wdh. am])-4),1)),"")</f>
        <v/>
      </c>
      <c r="I123" s="6" t="str" cm="1">
        <f t="array" ref="I123">IFERROR(INDEX(tab_plan[Text],SMALL(IF(tab_plan[6. Wdh. am]=tab_plan[[#This Row],[Datum]],ROW(tab_plan[6. Wdh. am])-4),1)),"")</f>
        <v/>
      </c>
      <c r="J123" s="6" t="str" cm="1">
        <f t="array" ref="J123">IFERROR(INDEX(tab_plan[Text],SMALL(IF(tab_plan[7. Wdh. am]=tab_plan[[#This Row],[Datum]],ROW(tab_plan[7. Wdh. am])-4),1)),"")</f>
        <v/>
      </c>
      <c r="K123" s="13">
        <f>IF(tab_plan[[#This Row],[1. Wdh. ]]&lt;&gt;"",tab_plan[[#This Row],[1. Wdh. ]],IFERROR(tab_plan[[#This Row],[Datum]]+VLOOKUP(tab_plan[[#This Row],[Wochentag]],tab_wiederholung[],2,0),""))</f>
        <v>44315</v>
      </c>
      <c r="L123" s="13">
        <f>IF(tab_plan[[#This Row],[2. Wdh. ]]&lt;&gt;"",tab_plan[[#This Row],[2. Wdh. ]],IFERROR(tab_plan[[#This Row],[Datum]]+VLOOKUP(tab_plan[[#This Row],[Wochentag]],tab_wiederholung[],3,0),""))</f>
        <v>44316</v>
      </c>
      <c r="M123" s="13">
        <f>IF(tab_plan[[#This Row],[3. Wdh. ]]&lt;&gt;"",tab_plan[[#This Row],[3. Wdh. ]],IFERROR(tab_plan[[#This Row],[Datum]]+VLOOKUP(tab_plan[[#This Row],[Wochentag]],tab_wiederholung[],4,0),""))</f>
        <v>44318</v>
      </c>
      <c r="N123" s="13">
        <f>IF(tab_plan[[#This Row],[4. Wdh. ]]&lt;&gt;"",tab_plan[[#This Row],[4. Wdh. ]],IFERROR(tab_plan[[#This Row],[Datum]]+VLOOKUP(tab_plan[[#This Row],[Wochentag]],tab_wiederholung[],5,0),""))</f>
        <v>44322</v>
      </c>
      <c r="O123" s="13">
        <f>IF(tab_plan[[#This Row],[5. Wdh. ]]&lt;&gt;"",tab_plan[[#This Row],[5. Wdh. ]],IFERROR(tab_plan[[#This Row],[Datum]]+VLOOKUP(tab_plan[[#This Row],[Wochentag]],tab_wiederholung[],6,0),""))</f>
        <v>44336</v>
      </c>
      <c r="P123" s="13">
        <f>IF(tab_plan[[#This Row],[6. Wdh. ]]&lt;&gt;"",tab_plan[[#This Row],[6. Wdh. ]],IFERROR(tab_plan[[#This Row],[Datum]]+VLOOKUP(tab_plan[[#This Row],[Wochentag]],tab_wiederholung[],7,0),""))</f>
        <v>44371</v>
      </c>
      <c r="Q123" s="13">
        <f>IF(tab_plan[[#This Row],[7. Wdh. ]]&lt;&gt;"",tab_plan[[#This Row],[7. Wdh. ]],IFERROR(tab_plan[[#This Row],[Datum]]+VLOOKUP(tab_plan[[#This Row],[Wochentag]],tab_wiederholung[],8,0),""))</f>
        <v>44679</v>
      </c>
      <c r="R123" s="13"/>
      <c r="S123" s="13"/>
      <c r="T123" s="13"/>
      <c r="U123" s="13"/>
      <c r="V123" s="13"/>
      <c r="W123" s="13"/>
      <c r="X123" s="13"/>
      <c r="Y123" s="13" t="str">
        <f>IF(tab_plan[[#This Row],[Aufgabe]]&lt;&gt;"",tab_plan[[#This Row],[Aufgabe]]&amp;" ("&amp;TEXT(tab_plan[[#This Row],[Datum]],"T.M.")&amp;")","")</f>
        <v/>
      </c>
      <c r="Z123" s="13" t="e" cm="1">
        <f t="array" ref="Z123">tab_plan[[#This Row],[Datum]]=INDEX(tab_feiertage[Datum],SMALL(IF((tab_feiertage[Datum]=tab_plan[[#This Row],[Datum]])*(tab_feiertage[Gültigkeit]="x"),ROW(tab_feiertage[Datum])-31),1))</f>
        <v>#NUM!</v>
      </c>
    </row>
    <row r="124" spans="1:26" x14ac:dyDescent="0.25">
      <c r="A124" s="10" t="str">
        <f>TEXT(tab_plan[[#This Row],[Datum]],"TTTT")</f>
        <v>Freitag</v>
      </c>
      <c r="B124" s="9">
        <f t="shared" si="1"/>
        <v>44316</v>
      </c>
      <c r="C124" s="6"/>
      <c r="D124" s="6" t="str" cm="1">
        <f t="array" ref="D124">IFERROR(INDEX(tab_plan[Text],SMALL(IF(tab_plan[1. Wdh. am]=tab_plan[[#This Row],[Datum]],ROW(tab_plan[1. Wdh. am])-4),1)),"")</f>
        <v/>
      </c>
      <c r="E124" s="6" t="str" cm="1">
        <f t="array" ref="E124">IFERROR(INDEX(tab_plan[Text],SMALL(IF(tab_plan[2. Wdh. am]=tab_plan[[#This Row],[Datum]],ROW(tab_plan[2. Wdh. am])-4),1)),"")</f>
        <v/>
      </c>
      <c r="F124" s="6" t="str" cm="1">
        <f t="array" ref="F124">IFERROR(INDEX(tab_plan[Text],SMALL(IF(tab_plan[3. Wdh. am]=tab_plan[[#This Row],[Datum]],ROW(tab_plan[3. Wdh. am])-4),1)),"")</f>
        <v/>
      </c>
      <c r="G124" s="6" t="str" cm="1">
        <f t="array" ref="G124">IFERROR(INDEX(tab_plan[Text],SMALL(IF(tab_plan[4. Wdh. am]=tab_plan[[#This Row],[Datum]],ROW(tab_plan[4. Wdh. am])-4),1)),"")</f>
        <v/>
      </c>
      <c r="H124" s="6" t="str" cm="1">
        <f t="array" ref="H124">IFERROR(INDEX(tab_plan[Text],SMALL(IF(tab_plan[5. Wdh. am]=tab_plan[[#This Row],[Datum]],ROW(tab_plan[5. Wdh. am])-4),1)),"")</f>
        <v/>
      </c>
      <c r="I124" s="6" t="str" cm="1">
        <f t="array" ref="I124">IFERROR(INDEX(tab_plan[Text],SMALL(IF(tab_plan[6. Wdh. am]=tab_plan[[#This Row],[Datum]],ROW(tab_plan[6. Wdh. am])-4),1)),"")</f>
        <v/>
      </c>
      <c r="J124" s="6" t="str" cm="1">
        <f t="array" ref="J124">IFERROR(INDEX(tab_plan[Text],SMALL(IF(tab_plan[7. Wdh. am]=tab_plan[[#This Row],[Datum]],ROW(tab_plan[7. Wdh. am])-4),1)),"")</f>
        <v/>
      </c>
      <c r="K124" s="13">
        <f>IF(tab_plan[[#This Row],[1. Wdh. ]]&lt;&gt;"",tab_plan[[#This Row],[1. Wdh. ]],IFERROR(tab_plan[[#This Row],[Datum]]+VLOOKUP(tab_plan[[#This Row],[Wochentag]],tab_wiederholung[],2,0),""))</f>
        <v>44316</v>
      </c>
      <c r="L124" s="13">
        <f>IF(tab_plan[[#This Row],[2. Wdh. ]]&lt;&gt;"",tab_plan[[#This Row],[2. Wdh. ]],IFERROR(tab_plan[[#This Row],[Datum]]+VLOOKUP(tab_plan[[#This Row],[Wochentag]],tab_wiederholung[],3,0),""))</f>
        <v>44317</v>
      </c>
      <c r="M124" s="13">
        <f>IF(tab_plan[[#This Row],[3. Wdh. ]]&lt;&gt;"",tab_plan[[#This Row],[3. Wdh. ]],IFERROR(tab_plan[[#This Row],[Datum]]+VLOOKUP(tab_plan[[#This Row],[Wochentag]],tab_wiederholung[],4,0),""))</f>
        <v>44319</v>
      </c>
      <c r="N124" s="13">
        <f>IF(tab_plan[[#This Row],[4. Wdh. ]]&lt;&gt;"",tab_plan[[#This Row],[4. Wdh. ]],IFERROR(tab_plan[[#This Row],[Datum]]+VLOOKUP(tab_plan[[#This Row],[Wochentag]],tab_wiederholung[],5,0),""))</f>
        <v>44323</v>
      </c>
      <c r="O124" s="13">
        <f>IF(tab_plan[[#This Row],[5. Wdh. ]]&lt;&gt;"",tab_plan[[#This Row],[5. Wdh. ]],IFERROR(tab_plan[[#This Row],[Datum]]+VLOOKUP(tab_plan[[#This Row],[Wochentag]],tab_wiederholung[],6,0),""))</f>
        <v>44337</v>
      </c>
      <c r="P124" s="13">
        <f>IF(tab_plan[[#This Row],[6. Wdh. ]]&lt;&gt;"",tab_plan[[#This Row],[6. Wdh. ]],IFERROR(tab_plan[[#This Row],[Datum]]+VLOOKUP(tab_plan[[#This Row],[Wochentag]],tab_wiederholung[],7,0),""))</f>
        <v>44372</v>
      </c>
      <c r="Q124" s="13">
        <f>IF(tab_plan[[#This Row],[7. Wdh. ]]&lt;&gt;"",tab_plan[[#This Row],[7. Wdh. ]],IFERROR(tab_plan[[#This Row],[Datum]]+VLOOKUP(tab_plan[[#This Row],[Wochentag]],tab_wiederholung[],8,0),""))</f>
        <v>44680</v>
      </c>
      <c r="R124" s="13"/>
      <c r="S124" s="13"/>
      <c r="T124" s="13"/>
      <c r="U124" s="13"/>
      <c r="V124" s="13"/>
      <c r="W124" s="13"/>
      <c r="X124" s="13"/>
      <c r="Y124" s="13" t="str">
        <f>IF(tab_plan[[#This Row],[Aufgabe]]&lt;&gt;"",tab_plan[[#This Row],[Aufgabe]]&amp;" ("&amp;TEXT(tab_plan[[#This Row],[Datum]],"T.M.")&amp;")","")</f>
        <v/>
      </c>
      <c r="Z124" s="13" t="e" cm="1">
        <f t="array" ref="Z124">tab_plan[[#This Row],[Datum]]=INDEX(tab_feiertage[Datum],SMALL(IF((tab_feiertage[Datum]=tab_plan[[#This Row],[Datum]])*(tab_feiertage[Gültigkeit]="x"),ROW(tab_feiertage[Datum])-31),1))</f>
        <v>#NUM!</v>
      </c>
    </row>
    <row r="125" spans="1:26" x14ac:dyDescent="0.25">
      <c r="A125" s="10" t="str">
        <f>TEXT(tab_plan[[#This Row],[Datum]],"TTTT")</f>
        <v>Samstag</v>
      </c>
      <c r="B125" s="9">
        <f t="shared" si="1"/>
        <v>44317</v>
      </c>
      <c r="C125" s="6"/>
      <c r="D125" s="6" t="str" cm="1">
        <f t="array" ref="D125">IFERROR(INDEX(tab_plan[Text],SMALL(IF(tab_plan[1. Wdh. am]=tab_plan[[#This Row],[Datum]],ROW(tab_plan[1. Wdh. am])-4),1)),"")</f>
        <v/>
      </c>
      <c r="E125" s="6" t="str" cm="1">
        <f t="array" ref="E125">IFERROR(INDEX(tab_plan[Text],SMALL(IF(tab_plan[2. Wdh. am]=tab_plan[[#This Row],[Datum]],ROW(tab_plan[2. Wdh. am])-4),1)),"")</f>
        <v/>
      </c>
      <c r="F125" s="6" t="str" cm="1">
        <f t="array" ref="F125">IFERROR(INDEX(tab_plan[Text],SMALL(IF(tab_plan[3. Wdh. am]=tab_plan[[#This Row],[Datum]],ROW(tab_plan[3. Wdh. am])-4),1)),"")</f>
        <v/>
      </c>
      <c r="G125" s="6" t="str" cm="1">
        <f t="array" ref="G125">IFERROR(INDEX(tab_plan[Text],SMALL(IF(tab_plan[4. Wdh. am]=tab_plan[[#This Row],[Datum]],ROW(tab_plan[4. Wdh. am])-4),1)),"")</f>
        <v/>
      </c>
      <c r="H125" s="6" t="str" cm="1">
        <f t="array" ref="H125">IFERROR(INDEX(tab_plan[Text],SMALL(IF(tab_plan[5. Wdh. am]=tab_plan[[#This Row],[Datum]],ROW(tab_plan[5. Wdh. am])-4),1)),"")</f>
        <v/>
      </c>
      <c r="I125" s="6" t="str" cm="1">
        <f t="array" ref="I125">IFERROR(INDEX(tab_plan[Text],SMALL(IF(tab_plan[6. Wdh. am]=tab_plan[[#This Row],[Datum]],ROW(tab_plan[6. Wdh. am])-4),1)),"")</f>
        <v/>
      </c>
      <c r="J125" s="6" t="str" cm="1">
        <f t="array" ref="J125">IFERROR(INDEX(tab_plan[Text],SMALL(IF(tab_plan[7. Wdh. am]=tab_plan[[#This Row],[Datum]],ROW(tab_plan[7. Wdh. am])-4),1)),"")</f>
        <v/>
      </c>
      <c r="K125" s="13">
        <f>IF(tab_plan[[#This Row],[1. Wdh. ]]&lt;&gt;"",tab_plan[[#This Row],[1. Wdh. ]],IFERROR(tab_plan[[#This Row],[Datum]]+VLOOKUP(tab_plan[[#This Row],[Wochentag]],tab_wiederholung[],2,0),""))</f>
        <v>44317</v>
      </c>
      <c r="L125" s="13">
        <f>IF(tab_plan[[#This Row],[2. Wdh. ]]&lt;&gt;"",tab_plan[[#This Row],[2. Wdh. ]],IFERROR(tab_plan[[#This Row],[Datum]]+VLOOKUP(tab_plan[[#This Row],[Wochentag]],tab_wiederholung[],3,0),""))</f>
        <v>44318</v>
      </c>
      <c r="M125" s="13">
        <f>IF(tab_plan[[#This Row],[3. Wdh. ]]&lt;&gt;"",tab_plan[[#This Row],[3. Wdh. ]],IFERROR(tab_plan[[#This Row],[Datum]]+VLOOKUP(tab_plan[[#This Row],[Wochentag]],tab_wiederholung[],4,0),""))</f>
        <v>44320</v>
      </c>
      <c r="N125" s="13">
        <f>IF(tab_plan[[#This Row],[4. Wdh. ]]&lt;&gt;"",tab_plan[[#This Row],[4. Wdh. ]],IFERROR(tab_plan[[#This Row],[Datum]]+VLOOKUP(tab_plan[[#This Row],[Wochentag]],tab_wiederholung[],5,0),""))</f>
        <v>44324</v>
      </c>
      <c r="O125" s="13">
        <f>IF(tab_plan[[#This Row],[5. Wdh. ]]&lt;&gt;"",tab_plan[[#This Row],[5. Wdh. ]],IFERROR(tab_plan[[#This Row],[Datum]]+VLOOKUP(tab_plan[[#This Row],[Wochentag]],tab_wiederholung[],6,0),""))</f>
        <v>44338</v>
      </c>
      <c r="P125" s="13">
        <f>IF(tab_plan[[#This Row],[6. Wdh. ]]&lt;&gt;"",tab_plan[[#This Row],[6. Wdh. ]],IFERROR(tab_plan[[#This Row],[Datum]]+VLOOKUP(tab_plan[[#This Row],[Wochentag]],tab_wiederholung[],7,0),""))</f>
        <v>44373</v>
      </c>
      <c r="Q125" s="13">
        <f>IF(tab_plan[[#This Row],[7. Wdh. ]]&lt;&gt;"",tab_plan[[#This Row],[7. Wdh. ]],IFERROR(tab_plan[[#This Row],[Datum]]+VLOOKUP(tab_plan[[#This Row],[Wochentag]],tab_wiederholung[],8,0),""))</f>
        <v>44681</v>
      </c>
      <c r="R125" s="13"/>
      <c r="S125" s="13"/>
      <c r="T125" s="13"/>
      <c r="U125" s="13"/>
      <c r="V125" s="13"/>
      <c r="W125" s="13"/>
      <c r="X125" s="13"/>
      <c r="Y125" s="13" t="str">
        <f>IF(tab_plan[[#This Row],[Aufgabe]]&lt;&gt;"",tab_plan[[#This Row],[Aufgabe]]&amp;" ("&amp;TEXT(tab_plan[[#This Row],[Datum]],"T.M.")&amp;")","")</f>
        <v/>
      </c>
      <c r="Z125" s="13" t="b" cm="1">
        <f t="array" ref="Z125">tab_plan[[#This Row],[Datum]]=INDEX(tab_feiertage[Datum],SMALL(IF((tab_feiertage[Datum]=tab_plan[[#This Row],[Datum]])*(tab_feiertage[Gültigkeit]="x"),ROW(tab_feiertage[Datum])-31),1))</f>
        <v>1</v>
      </c>
    </row>
    <row r="126" spans="1:26" x14ac:dyDescent="0.25">
      <c r="A126" s="10" t="str">
        <f>TEXT(tab_plan[[#This Row],[Datum]],"TTTT")</f>
        <v>Sonntag</v>
      </c>
      <c r="B126" s="9">
        <f t="shared" si="1"/>
        <v>44318</v>
      </c>
      <c r="C126" s="6"/>
      <c r="D126" s="6" t="str" cm="1">
        <f t="array" ref="D126">IFERROR(INDEX(tab_plan[Text],SMALL(IF(tab_plan[1. Wdh. am]=tab_plan[[#This Row],[Datum]],ROW(tab_plan[1. Wdh. am])-4),1)),"")</f>
        <v/>
      </c>
      <c r="E126" s="6" t="str" cm="1">
        <f t="array" ref="E126">IFERROR(INDEX(tab_plan[Text],SMALL(IF(tab_plan[2. Wdh. am]=tab_plan[[#This Row],[Datum]],ROW(tab_plan[2. Wdh. am])-4),1)),"")</f>
        <v/>
      </c>
      <c r="F126" s="6" t="str" cm="1">
        <f t="array" ref="F126">IFERROR(INDEX(tab_plan[Text],SMALL(IF(tab_plan[3. Wdh. am]=tab_plan[[#This Row],[Datum]],ROW(tab_plan[3. Wdh. am])-4),1)),"")</f>
        <v/>
      </c>
      <c r="G126" s="6" t="str" cm="1">
        <f t="array" ref="G126">IFERROR(INDEX(tab_plan[Text],SMALL(IF(tab_plan[4. Wdh. am]=tab_plan[[#This Row],[Datum]],ROW(tab_plan[4. Wdh. am])-4),1)),"")</f>
        <v/>
      </c>
      <c r="H126" s="6" t="str" cm="1">
        <f t="array" ref="H126">IFERROR(INDEX(tab_plan[Text],SMALL(IF(tab_plan[5. Wdh. am]=tab_plan[[#This Row],[Datum]],ROW(tab_plan[5. Wdh. am])-4),1)),"")</f>
        <v/>
      </c>
      <c r="I126" s="6" t="str" cm="1">
        <f t="array" ref="I126">IFERROR(INDEX(tab_plan[Text],SMALL(IF(tab_plan[6. Wdh. am]=tab_plan[[#This Row],[Datum]],ROW(tab_plan[6. Wdh. am])-4),1)),"")</f>
        <v/>
      </c>
      <c r="J126" s="6" t="str" cm="1">
        <f t="array" ref="J126">IFERROR(INDEX(tab_plan[Text],SMALL(IF(tab_plan[7. Wdh. am]=tab_plan[[#This Row],[Datum]],ROW(tab_plan[7. Wdh. am])-4),1)),"")</f>
        <v/>
      </c>
      <c r="K126" s="13">
        <f>IF(tab_plan[[#This Row],[1. Wdh. ]]&lt;&gt;"",tab_plan[[#This Row],[1. Wdh. ]],IFERROR(tab_plan[[#This Row],[Datum]]+VLOOKUP(tab_plan[[#This Row],[Wochentag]],tab_wiederholung[],2,0),""))</f>
        <v>44318</v>
      </c>
      <c r="L126" s="13">
        <f>IF(tab_plan[[#This Row],[2. Wdh. ]]&lt;&gt;"",tab_plan[[#This Row],[2. Wdh. ]],IFERROR(tab_plan[[#This Row],[Datum]]+VLOOKUP(tab_plan[[#This Row],[Wochentag]],tab_wiederholung[],3,0),""))</f>
        <v>44319</v>
      </c>
      <c r="M126" s="13">
        <f>IF(tab_plan[[#This Row],[3. Wdh. ]]&lt;&gt;"",tab_plan[[#This Row],[3. Wdh. ]],IFERROR(tab_plan[[#This Row],[Datum]]+VLOOKUP(tab_plan[[#This Row],[Wochentag]],tab_wiederholung[],4,0),""))</f>
        <v>44321</v>
      </c>
      <c r="N126" s="13">
        <f>IF(tab_plan[[#This Row],[4. Wdh. ]]&lt;&gt;"",tab_plan[[#This Row],[4. Wdh. ]],IFERROR(tab_plan[[#This Row],[Datum]]+VLOOKUP(tab_plan[[#This Row],[Wochentag]],tab_wiederholung[],5,0),""))</f>
        <v>44325</v>
      </c>
      <c r="O126" s="13">
        <f>IF(tab_plan[[#This Row],[5. Wdh. ]]&lt;&gt;"",tab_plan[[#This Row],[5. Wdh. ]],IFERROR(tab_plan[[#This Row],[Datum]]+VLOOKUP(tab_plan[[#This Row],[Wochentag]],tab_wiederholung[],6,0),""))</f>
        <v>44339</v>
      </c>
      <c r="P126" s="13">
        <f>IF(tab_plan[[#This Row],[6. Wdh. ]]&lt;&gt;"",tab_plan[[#This Row],[6. Wdh. ]],IFERROR(tab_plan[[#This Row],[Datum]]+VLOOKUP(tab_plan[[#This Row],[Wochentag]],tab_wiederholung[],7,0),""))</f>
        <v>44374</v>
      </c>
      <c r="Q126" s="13">
        <f>IF(tab_plan[[#This Row],[7. Wdh. ]]&lt;&gt;"",tab_plan[[#This Row],[7. Wdh. ]],IFERROR(tab_plan[[#This Row],[Datum]]+VLOOKUP(tab_plan[[#This Row],[Wochentag]],tab_wiederholung[],8,0),""))</f>
        <v>44682</v>
      </c>
      <c r="R126" s="13"/>
      <c r="S126" s="13"/>
      <c r="T126" s="13"/>
      <c r="U126" s="13"/>
      <c r="V126" s="13"/>
      <c r="W126" s="13"/>
      <c r="X126" s="13"/>
      <c r="Y126" s="13" t="str">
        <f>IF(tab_plan[[#This Row],[Aufgabe]]&lt;&gt;"",tab_plan[[#This Row],[Aufgabe]]&amp;" ("&amp;TEXT(tab_plan[[#This Row],[Datum]],"T.M.")&amp;")","")</f>
        <v/>
      </c>
      <c r="Z126" s="13" t="e" cm="1">
        <f t="array" ref="Z126">tab_plan[[#This Row],[Datum]]=INDEX(tab_feiertage[Datum],SMALL(IF((tab_feiertage[Datum]=tab_plan[[#This Row],[Datum]])*(tab_feiertage[Gültigkeit]="x"),ROW(tab_feiertage[Datum])-31),1))</f>
        <v>#NUM!</v>
      </c>
    </row>
    <row r="127" spans="1:26" x14ac:dyDescent="0.25">
      <c r="A127" s="10" t="str">
        <f>TEXT(tab_plan[[#This Row],[Datum]],"TTTT")</f>
        <v>Montag</v>
      </c>
      <c r="B127" s="9">
        <f t="shared" si="1"/>
        <v>44319</v>
      </c>
      <c r="C127" s="6"/>
      <c r="D127" s="6" t="str" cm="1">
        <f t="array" ref="D127">IFERROR(INDEX(tab_plan[Text],SMALL(IF(tab_plan[1. Wdh. am]=tab_plan[[#This Row],[Datum]],ROW(tab_plan[1. Wdh. am])-4),1)),"")</f>
        <v/>
      </c>
      <c r="E127" s="6" t="str" cm="1">
        <f t="array" ref="E127">IFERROR(INDEX(tab_plan[Text],SMALL(IF(tab_plan[2. Wdh. am]=tab_plan[[#This Row],[Datum]],ROW(tab_plan[2. Wdh. am])-4),1)),"")</f>
        <v/>
      </c>
      <c r="F127" s="6" t="str" cm="1">
        <f t="array" ref="F127">IFERROR(INDEX(tab_plan[Text],SMALL(IF(tab_plan[3. Wdh. am]=tab_plan[[#This Row],[Datum]],ROW(tab_plan[3. Wdh. am])-4),1)),"")</f>
        <v/>
      </c>
      <c r="G127" s="6" t="str" cm="1">
        <f t="array" ref="G127">IFERROR(INDEX(tab_plan[Text],SMALL(IF(tab_plan[4. Wdh. am]=tab_plan[[#This Row],[Datum]],ROW(tab_plan[4. Wdh. am])-4),1)),"")</f>
        <v/>
      </c>
      <c r="H127" s="6" t="str" cm="1">
        <f t="array" ref="H127">IFERROR(INDEX(tab_plan[Text],SMALL(IF(tab_plan[5. Wdh. am]=tab_plan[[#This Row],[Datum]],ROW(tab_plan[5. Wdh. am])-4),1)),"")</f>
        <v/>
      </c>
      <c r="I127" s="6" t="str" cm="1">
        <f t="array" ref="I127">IFERROR(INDEX(tab_plan[Text],SMALL(IF(tab_plan[6. Wdh. am]=tab_plan[[#This Row],[Datum]],ROW(tab_plan[6. Wdh. am])-4),1)),"")</f>
        <v/>
      </c>
      <c r="J127" s="6" t="str" cm="1">
        <f t="array" ref="J127">IFERROR(INDEX(tab_plan[Text],SMALL(IF(tab_plan[7. Wdh. am]=tab_plan[[#This Row],[Datum]],ROW(tab_plan[7. Wdh. am])-4),1)),"")</f>
        <v/>
      </c>
      <c r="K127" s="13">
        <f>IF(tab_plan[[#This Row],[1. Wdh. ]]&lt;&gt;"",tab_plan[[#This Row],[1. Wdh. ]],IFERROR(tab_plan[[#This Row],[Datum]]+VLOOKUP(tab_plan[[#This Row],[Wochentag]],tab_wiederholung[],2,0),""))</f>
        <v>44319</v>
      </c>
      <c r="L127" s="13">
        <f>IF(tab_plan[[#This Row],[2. Wdh. ]]&lt;&gt;"",tab_plan[[#This Row],[2. Wdh. ]],IFERROR(tab_plan[[#This Row],[Datum]]+VLOOKUP(tab_plan[[#This Row],[Wochentag]],tab_wiederholung[],3,0),""))</f>
        <v>44320</v>
      </c>
      <c r="M127" s="13">
        <f>IF(tab_plan[[#This Row],[3. Wdh. ]]&lt;&gt;"",tab_plan[[#This Row],[3. Wdh. ]],IFERROR(tab_plan[[#This Row],[Datum]]+VLOOKUP(tab_plan[[#This Row],[Wochentag]],tab_wiederholung[],4,0),""))</f>
        <v>44322</v>
      </c>
      <c r="N127" s="13">
        <f>IF(tab_plan[[#This Row],[4. Wdh. ]]&lt;&gt;"",tab_plan[[#This Row],[4. Wdh. ]],IFERROR(tab_plan[[#This Row],[Datum]]+VLOOKUP(tab_plan[[#This Row],[Wochentag]],tab_wiederholung[],5,0),""))</f>
        <v>44326</v>
      </c>
      <c r="O127" s="13">
        <f>IF(tab_plan[[#This Row],[5. Wdh. ]]&lt;&gt;"",tab_plan[[#This Row],[5. Wdh. ]],IFERROR(tab_plan[[#This Row],[Datum]]+VLOOKUP(tab_plan[[#This Row],[Wochentag]],tab_wiederholung[],6,0),""))</f>
        <v>44340</v>
      </c>
      <c r="P127" s="13">
        <f>IF(tab_plan[[#This Row],[6. Wdh. ]]&lt;&gt;"",tab_plan[[#This Row],[6. Wdh. ]],IFERROR(tab_plan[[#This Row],[Datum]]+VLOOKUP(tab_plan[[#This Row],[Wochentag]],tab_wiederholung[],7,0),""))</f>
        <v>44375</v>
      </c>
      <c r="Q127" s="13">
        <f>IF(tab_plan[[#This Row],[7. Wdh. ]]&lt;&gt;"",tab_plan[[#This Row],[7. Wdh. ]],IFERROR(tab_plan[[#This Row],[Datum]]+VLOOKUP(tab_plan[[#This Row],[Wochentag]],tab_wiederholung[],8,0),""))</f>
        <v>44683</v>
      </c>
      <c r="R127" s="13"/>
      <c r="S127" s="13"/>
      <c r="T127" s="13"/>
      <c r="U127" s="13"/>
      <c r="V127" s="13"/>
      <c r="W127" s="13"/>
      <c r="X127" s="13"/>
      <c r="Y127" s="13" t="str">
        <f>IF(tab_plan[[#This Row],[Aufgabe]]&lt;&gt;"",tab_plan[[#This Row],[Aufgabe]]&amp;" ("&amp;TEXT(tab_plan[[#This Row],[Datum]],"T.M.")&amp;")","")</f>
        <v/>
      </c>
      <c r="Z127" s="13" t="e" cm="1">
        <f t="array" ref="Z127">tab_plan[[#This Row],[Datum]]=INDEX(tab_feiertage[Datum],SMALL(IF((tab_feiertage[Datum]=tab_plan[[#This Row],[Datum]])*(tab_feiertage[Gültigkeit]="x"),ROW(tab_feiertage[Datum])-31),1))</f>
        <v>#NUM!</v>
      </c>
    </row>
    <row r="128" spans="1:26" x14ac:dyDescent="0.25">
      <c r="A128" s="10" t="str">
        <f>TEXT(tab_plan[[#This Row],[Datum]],"TTTT")</f>
        <v>Dienstag</v>
      </c>
      <c r="B128" s="9">
        <f t="shared" si="1"/>
        <v>44320</v>
      </c>
      <c r="C128" s="6"/>
      <c r="D128" s="6" t="str" cm="1">
        <f t="array" ref="D128">IFERROR(INDEX(tab_plan[Text],SMALL(IF(tab_plan[1. Wdh. am]=tab_plan[[#This Row],[Datum]],ROW(tab_plan[1. Wdh. am])-4),1)),"")</f>
        <v/>
      </c>
      <c r="E128" s="6" t="str" cm="1">
        <f t="array" ref="E128">IFERROR(INDEX(tab_plan[Text],SMALL(IF(tab_plan[2. Wdh. am]=tab_plan[[#This Row],[Datum]],ROW(tab_plan[2. Wdh. am])-4),1)),"")</f>
        <v/>
      </c>
      <c r="F128" s="6" t="str" cm="1">
        <f t="array" ref="F128">IFERROR(INDEX(tab_plan[Text],SMALL(IF(tab_plan[3. Wdh. am]=tab_plan[[#This Row],[Datum]],ROW(tab_plan[3. Wdh. am])-4),1)),"")</f>
        <v/>
      </c>
      <c r="G128" s="6" t="str" cm="1">
        <f t="array" ref="G128">IFERROR(INDEX(tab_plan[Text],SMALL(IF(tab_plan[4. Wdh. am]=tab_plan[[#This Row],[Datum]],ROW(tab_plan[4. Wdh. am])-4),1)),"")</f>
        <v/>
      </c>
      <c r="H128" s="6" t="str" cm="1">
        <f t="array" ref="H128">IFERROR(INDEX(tab_plan[Text],SMALL(IF(tab_plan[5. Wdh. am]=tab_plan[[#This Row],[Datum]],ROW(tab_plan[5. Wdh. am])-4),1)),"")</f>
        <v/>
      </c>
      <c r="I128" s="6" t="str" cm="1">
        <f t="array" ref="I128">IFERROR(INDEX(tab_plan[Text],SMALL(IF(tab_plan[6. Wdh. am]=tab_plan[[#This Row],[Datum]],ROW(tab_plan[6. Wdh. am])-4),1)),"")</f>
        <v/>
      </c>
      <c r="J128" s="6" t="str" cm="1">
        <f t="array" ref="J128">IFERROR(INDEX(tab_plan[Text],SMALL(IF(tab_plan[7. Wdh. am]=tab_plan[[#This Row],[Datum]],ROW(tab_plan[7. Wdh. am])-4),1)),"")</f>
        <v/>
      </c>
      <c r="K128" s="13">
        <f>IF(tab_plan[[#This Row],[1. Wdh. ]]&lt;&gt;"",tab_plan[[#This Row],[1. Wdh. ]],IFERROR(tab_plan[[#This Row],[Datum]]+VLOOKUP(tab_plan[[#This Row],[Wochentag]],tab_wiederholung[],2,0),""))</f>
        <v>44320</v>
      </c>
      <c r="L128" s="13">
        <f>IF(tab_plan[[#This Row],[2. Wdh. ]]&lt;&gt;"",tab_plan[[#This Row],[2. Wdh. ]],IFERROR(tab_plan[[#This Row],[Datum]]+VLOOKUP(tab_plan[[#This Row],[Wochentag]],tab_wiederholung[],3,0),""))</f>
        <v>44321</v>
      </c>
      <c r="M128" s="13">
        <f>IF(tab_plan[[#This Row],[3. Wdh. ]]&lt;&gt;"",tab_plan[[#This Row],[3. Wdh. ]],IFERROR(tab_plan[[#This Row],[Datum]]+VLOOKUP(tab_plan[[#This Row],[Wochentag]],tab_wiederholung[],4,0),""))</f>
        <v>44323</v>
      </c>
      <c r="N128" s="13">
        <f>IF(tab_plan[[#This Row],[4. Wdh. ]]&lt;&gt;"",tab_plan[[#This Row],[4. Wdh. ]],IFERROR(tab_plan[[#This Row],[Datum]]+VLOOKUP(tab_plan[[#This Row],[Wochentag]],tab_wiederholung[],5,0),""))</f>
        <v>44327</v>
      </c>
      <c r="O128" s="13">
        <f>IF(tab_plan[[#This Row],[5. Wdh. ]]&lt;&gt;"",tab_plan[[#This Row],[5. Wdh. ]],IFERROR(tab_plan[[#This Row],[Datum]]+VLOOKUP(tab_plan[[#This Row],[Wochentag]],tab_wiederholung[],6,0),""))</f>
        <v>44341</v>
      </c>
      <c r="P128" s="13">
        <f>IF(tab_plan[[#This Row],[6. Wdh. ]]&lt;&gt;"",tab_plan[[#This Row],[6. Wdh. ]],IFERROR(tab_plan[[#This Row],[Datum]]+VLOOKUP(tab_plan[[#This Row],[Wochentag]],tab_wiederholung[],7,0),""))</f>
        <v>44376</v>
      </c>
      <c r="Q128" s="13">
        <f>IF(tab_plan[[#This Row],[7. Wdh. ]]&lt;&gt;"",tab_plan[[#This Row],[7. Wdh. ]],IFERROR(tab_plan[[#This Row],[Datum]]+VLOOKUP(tab_plan[[#This Row],[Wochentag]],tab_wiederholung[],8,0),""))</f>
        <v>44684</v>
      </c>
      <c r="R128" s="13"/>
      <c r="S128" s="13"/>
      <c r="T128" s="13"/>
      <c r="U128" s="13"/>
      <c r="V128" s="13"/>
      <c r="W128" s="13"/>
      <c r="X128" s="13"/>
      <c r="Y128" s="13" t="str">
        <f>IF(tab_plan[[#This Row],[Aufgabe]]&lt;&gt;"",tab_plan[[#This Row],[Aufgabe]]&amp;" ("&amp;TEXT(tab_plan[[#This Row],[Datum]],"T.M.")&amp;")","")</f>
        <v/>
      </c>
      <c r="Z128" s="13" t="e" cm="1">
        <f t="array" ref="Z128">tab_plan[[#This Row],[Datum]]=INDEX(tab_feiertage[Datum],SMALL(IF((tab_feiertage[Datum]=tab_plan[[#This Row],[Datum]])*(tab_feiertage[Gültigkeit]="x"),ROW(tab_feiertage[Datum])-31),1))</f>
        <v>#NUM!</v>
      </c>
    </row>
    <row r="129" spans="1:26" x14ac:dyDescent="0.25">
      <c r="A129" s="10" t="str">
        <f>TEXT(tab_plan[[#This Row],[Datum]],"TTTT")</f>
        <v>Mittwoch</v>
      </c>
      <c r="B129" s="9">
        <f t="shared" si="1"/>
        <v>44321</v>
      </c>
      <c r="C129" s="6"/>
      <c r="D129" s="6" t="str" cm="1">
        <f t="array" ref="D129">IFERROR(INDEX(tab_plan[Text],SMALL(IF(tab_plan[1. Wdh. am]=tab_plan[[#This Row],[Datum]],ROW(tab_plan[1. Wdh. am])-4),1)),"")</f>
        <v/>
      </c>
      <c r="E129" s="6" t="str" cm="1">
        <f t="array" ref="E129">IFERROR(INDEX(tab_plan[Text],SMALL(IF(tab_plan[2. Wdh. am]=tab_plan[[#This Row],[Datum]],ROW(tab_plan[2. Wdh. am])-4),1)),"")</f>
        <v/>
      </c>
      <c r="F129" s="6" t="str" cm="1">
        <f t="array" ref="F129">IFERROR(INDEX(tab_plan[Text],SMALL(IF(tab_plan[3. Wdh. am]=tab_plan[[#This Row],[Datum]],ROW(tab_plan[3. Wdh. am])-4),1)),"")</f>
        <v/>
      </c>
      <c r="G129" s="6" t="str" cm="1">
        <f t="array" ref="G129">IFERROR(INDEX(tab_plan[Text],SMALL(IF(tab_plan[4. Wdh. am]=tab_plan[[#This Row],[Datum]],ROW(tab_plan[4. Wdh. am])-4),1)),"")</f>
        <v/>
      </c>
      <c r="H129" s="6" t="str" cm="1">
        <f t="array" ref="H129">IFERROR(INDEX(tab_plan[Text],SMALL(IF(tab_plan[5. Wdh. am]=tab_plan[[#This Row],[Datum]],ROW(tab_plan[5. Wdh. am])-4),1)),"")</f>
        <v/>
      </c>
      <c r="I129" s="6" t="str" cm="1">
        <f t="array" ref="I129">IFERROR(INDEX(tab_plan[Text],SMALL(IF(tab_plan[6. Wdh. am]=tab_plan[[#This Row],[Datum]],ROW(tab_plan[6. Wdh. am])-4),1)),"")</f>
        <v/>
      </c>
      <c r="J129" s="6" t="str" cm="1">
        <f t="array" ref="J129">IFERROR(INDEX(tab_plan[Text],SMALL(IF(tab_plan[7. Wdh. am]=tab_plan[[#This Row],[Datum]],ROW(tab_plan[7. Wdh. am])-4),1)),"")</f>
        <v/>
      </c>
      <c r="K129" s="13">
        <f>IF(tab_plan[[#This Row],[1. Wdh. ]]&lt;&gt;"",tab_plan[[#This Row],[1. Wdh. ]],IFERROR(tab_plan[[#This Row],[Datum]]+VLOOKUP(tab_plan[[#This Row],[Wochentag]],tab_wiederholung[],2,0),""))</f>
        <v>44321</v>
      </c>
      <c r="L129" s="13">
        <f>IF(tab_plan[[#This Row],[2. Wdh. ]]&lt;&gt;"",tab_plan[[#This Row],[2. Wdh. ]],IFERROR(tab_plan[[#This Row],[Datum]]+VLOOKUP(tab_plan[[#This Row],[Wochentag]],tab_wiederholung[],3,0),""))</f>
        <v>44322</v>
      </c>
      <c r="M129" s="13">
        <f>IF(tab_plan[[#This Row],[3. Wdh. ]]&lt;&gt;"",tab_plan[[#This Row],[3. Wdh. ]],IFERROR(tab_plan[[#This Row],[Datum]]+VLOOKUP(tab_plan[[#This Row],[Wochentag]],tab_wiederholung[],4,0),""))</f>
        <v>44324</v>
      </c>
      <c r="N129" s="13">
        <f>IF(tab_plan[[#This Row],[4. Wdh. ]]&lt;&gt;"",tab_plan[[#This Row],[4. Wdh. ]],IFERROR(tab_plan[[#This Row],[Datum]]+VLOOKUP(tab_plan[[#This Row],[Wochentag]],tab_wiederholung[],5,0),""))</f>
        <v>44328</v>
      </c>
      <c r="O129" s="13">
        <f>IF(tab_plan[[#This Row],[5. Wdh. ]]&lt;&gt;"",tab_plan[[#This Row],[5. Wdh. ]],IFERROR(tab_plan[[#This Row],[Datum]]+VLOOKUP(tab_plan[[#This Row],[Wochentag]],tab_wiederholung[],6,0),""))</f>
        <v>44342</v>
      </c>
      <c r="P129" s="13">
        <f>IF(tab_plan[[#This Row],[6. Wdh. ]]&lt;&gt;"",tab_plan[[#This Row],[6. Wdh. ]],IFERROR(tab_plan[[#This Row],[Datum]]+VLOOKUP(tab_plan[[#This Row],[Wochentag]],tab_wiederholung[],7,0),""))</f>
        <v>44377</v>
      </c>
      <c r="Q129" s="13">
        <f>IF(tab_plan[[#This Row],[7. Wdh. ]]&lt;&gt;"",tab_plan[[#This Row],[7. Wdh. ]],IFERROR(tab_plan[[#This Row],[Datum]]+VLOOKUP(tab_plan[[#This Row],[Wochentag]],tab_wiederholung[],8,0),""))</f>
        <v>44685</v>
      </c>
      <c r="R129" s="13"/>
      <c r="S129" s="13"/>
      <c r="T129" s="13"/>
      <c r="U129" s="13"/>
      <c r="V129" s="13"/>
      <c r="W129" s="13"/>
      <c r="X129" s="13"/>
      <c r="Y129" s="13" t="str">
        <f>IF(tab_plan[[#This Row],[Aufgabe]]&lt;&gt;"",tab_plan[[#This Row],[Aufgabe]]&amp;" ("&amp;TEXT(tab_plan[[#This Row],[Datum]],"T.M.")&amp;")","")</f>
        <v/>
      </c>
      <c r="Z129" s="13" t="e" cm="1">
        <f t="array" ref="Z129">tab_plan[[#This Row],[Datum]]=INDEX(tab_feiertage[Datum],SMALL(IF((tab_feiertage[Datum]=tab_plan[[#This Row],[Datum]])*(tab_feiertage[Gültigkeit]="x"),ROW(tab_feiertage[Datum])-31),1))</f>
        <v>#NUM!</v>
      </c>
    </row>
    <row r="130" spans="1:26" x14ac:dyDescent="0.25">
      <c r="A130" s="10" t="str">
        <f>TEXT(tab_plan[[#This Row],[Datum]],"TTTT")</f>
        <v>Donnerstag</v>
      </c>
      <c r="B130" s="9">
        <f t="shared" si="1"/>
        <v>44322</v>
      </c>
      <c r="C130" s="6"/>
      <c r="D130" s="6" t="str" cm="1">
        <f t="array" ref="D130">IFERROR(INDEX(tab_plan[Text],SMALL(IF(tab_plan[1. Wdh. am]=tab_plan[[#This Row],[Datum]],ROW(tab_plan[1. Wdh. am])-4),1)),"")</f>
        <v/>
      </c>
      <c r="E130" s="6" t="str" cm="1">
        <f t="array" ref="E130">IFERROR(INDEX(tab_plan[Text],SMALL(IF(tab_plan[2. Wdh. am]=tab_plan[[#This Row],[Datum]],ROW(tab_plan[2. Wdh. am])-4),1)),"")</f>
        <v/>
      </c>
      <c r="F130" s="6" t="str" cm="1">
        <f t="array" ref="F130">IFERROR(INDEX(tab_plan[Text],SMALL(IF(tab_plan[3. Wdh. am]=tab_plan[[#This Row],[Datum]],ROW(tab_plan[3. Wdh. am])-4),1)),"")</f>
        <v/>
      </c>
      <c r="G130" s="6" t="str" cm="1">
        <f t="array" ref="G130">IFERROR(INDEX(tab_plan[Text],SMALL(IF(tab_plan[4. Wdh. am]=tab_plan[[#This Row],[Datum]],ROW(tab_plan[4. Wdh. am])-4),1)),"")</f>
        <v/>
      </c>
      <c r="H130" s="6" t="str" cm="1">
        <f t="array" ref="H130">IFERROR(INDEX(tab_plan[Text],SMALL(IF(tab_plan[5. Wdh. am]=tab_plan[[#This Row],[Datum]],ROW(tab_plan[5. Wdh. am])-4),1)),"")</f>
        <v/>
      </c>
      <c r="I130" s="6" t="str" cm="1">
        <f t="array" ref="I130">IFERROR(INDEX(tab_plan[Text],SMALL(IF(tab_plan[6. Wdh. am]=tab_plan[[#This Row],[Datum]],ROW(tab_plan[6. Wdh. am])-4),1)),"")</f>
        <v/>
      </c>
      <c r="J130" s="6" t="str" cm="1">
        <f t="array" ref="J130">IFERROR(INDEX(tab_plan[Text],SMALL(IF(tab_plan[7. Wdh. am]=tab_plan[[#This Row],[Datum]],ROW(tab_plan[7. Wdh. am])-4),1)),"")</f>
        <v/>
      </c>
      <c r="K130" s="13">
        <f>IF(tab_plan[[#This Row],[1. Wdh. ]]&lt;&gt;"",tab_plan[[#This Row],[1. Wdh. ]],IFERROR(tab_plan[[#This Row],[Datum]]+VLOOKUP(tab_plan[[#This Row],[Wochentag]],tab_wiederholung[],2,0),""))</f>
        <v>44322</v>
      </c>
      <c r="L130" s="13">
        <f>IF(tab_plan[[#This Row],[2. Wdh. ]]&lt;&gt;"",tab_plan[[#This Row],[2. Wdh. ]],IFERROR(tab_plan[[#This Row],[Datum]]+VLOOKUP(tab_plan[[#This Row],[Wochentag]],tab_wiederholung[],3,0),""))</f>
        <v>44323</v>
      </c>
      <c r="M130" s="13">
        <f>IF(tab_plan[[#This Row],[3. Wdh. ]]&lt;&gt;"",tab_plan[[#This Row],[3. Wdh. ]],IFERROR(tab_plan[[#This Row],[Datum]]+VLOOKUP(tab_plan[[#This Row],[Wochentag]],tab_wiederholung[],4,0),""))</f>
        <v>44325</v>
      </c>
      <c r="N130" s="13">
        <f>IF(tab_plan[[#This Row],[4. Wdh. ]]&lt;&gt;"",tab_plan[[#This Row],[4. Wdh. ]],IFERROR(tab_plan[[#This Row],[Datum]]+VLOOKUP(tab_plan[[#This Row],[Wochentag]],tab_wiederholung[],5,0),""))</f>
        <v>44329</v>
      </c>
      <c r="O130" s="13">
        <f>IF(tab_plan[[#This Row],[5. Wdh. ]]&lt;&gt;"",tab_plan[[#This Row],[5. Wdh. ]],IFERROR(tab_plan[[#This Row],[Datum]]+VLOOKUP(tab_plan[[#This Row],[Wochentag]],tab_wiederholung[],6,0),""))</f>
        <v>44343</v>
      </c>
      <c r="P130" s="13">
        <f>IF(tab_plan[[#This Row],[6. Wdh. ]]&lt;&gt;"",tab_plan[[#This Row],[6. Wdh. ]],IFERROR(tab_plan[[#This Row],[Datum]]+VLOOKUP(tab_plan[[#This Row],[Wochentag]],tab_wiederholung[],7,0),""))</f>
        <v>44378</v>
      </c>
      <c r="Q130" s="13">
        <f>IF(tab_plan[[#This Row],[7. Wdh. ]]&lt;&gt;"",tab_plan[[#This Row],[7. Wdh. ]],IFERROR(tab_plan[[#This Row],[Datum]]+VLOOKUP(tab_plan[[#This Row],[Wochentag]],tab_wiederholung[],8,0),""))</f>
        <v>44686</v>
      </c>
      <c r="R130" s="13"/>
      <c r="S130" s="13"/>
      <c r="T130" s="13"/>
      <c r="U130" s="13"/>
      <c r="V130" s="13"/>
      <c r="W130" s="13"/>
      <c r="X130" s="13"/>
      <c r="Y130" s="13" t="str">
        <f>IF(tab_plan[[#This Row],[Aufgabe]]&lt;&gt;"",tab_plan[[#This Row],[Aufgabe]]&amp;" ("&amp;TEXT(tab_plan[[#This Row],[Datum]],"T.M.")&amp;")","")</f>
        <v/>
      </c>
      <c r="Z130" s="13" t="e" cm="1">
        <f t="array" ref="Z130">tab_plan[[#This Row],[Datum]]=INDEX(tab_feiertage[Datum],SMALL(IF((tab_feiertage[Datum]=tab_plan[[#This Row],[Datum]])*(tab_feiertage[Gültigkeit]="x"),ROW(tab_feiertage[Datum])-31),1))</f>
        <v>#NUM!</v>
      </c>
    </row>
    <row r="131" spans="1:26" x14ac:dyDescent="0.25">
      <c r="A131" s="10" t="str">
        <f>TEXT(tab_plan[[#This Row],[Datum]],"TTTT")</f>
        <v>Freitag</v>
      </c>
      <c r="B131" s="9">
        <f t="shared" si="1"/>
        <v>44323</v>
      </c>
      <c r="C131" s="6"/>
      <c r="D131" s="6" t="str" cm="1">
        <f t="array" ref="D131">IFERROR(INDEX(tab_plan[Text],SMALL(IF(tab_plan[1. Wdh. am]=tab_plan[[#This Row],[Datum]],ROW(tab_plan[1. Wdh. am])-4),1)),"")</f>
        <v/>
      </c>
      <c r="E131" s="6" t="str" cm="1">
        <f t="array" ref="E131">IFERROR(INDEX(tab_plan[Text],SMALL(IF(tab_plan[2. Wdh. am]=tab_plan[[#This Row],[Datum]],ROW(tab_plan[2. Wdh. am])-4),1)),"")</f>
        <v/>
      </c>
      <c r="F131" s="6" t="str" cm="1">
        <f t="array" ref="F131">IFERROR(INDEX(tab_plan[Text],SMALL(IF(tab_plan[3. Wdh. am]=tab_plan[[#This Row],[Datum]],ROW(tab_plan[3. Wdh. am])-4),1)),"")</f>
        <v/>
      </c>
      <c r="G131" s="6" t="str" cm="1">
        <f t="array" ref="G131">IFERROR(INDEX(tab_plan[Text],SMALL(IF(tab_plan[4. Wdh. am]=tab_plan[[#This Row],[Datum]],ROW(tab_plan[4. Wdh. am])-4),1)),"")</f>
        <v/>
      </c>
      <c r="H131" s="6" t="str" cm="1">
        <f t="array" ref="H131">IFERROR(INDEX(tab_plan[Text],SMALL(IF(tab_plan[5. Wdh. am]=tab_plan[[#This Row],[Datum]],ROW(tab_plan[5. Wdh. am])-4),1)),"")</f>
        <v/>
      </c>
      <c r="I131" s="6" t="str" cm="1">
        <f t="array" ref="I131">IFERROR(INDEX(tab_plan[Text],SMALL(IF(tab_plan[6. Wdh. am]=tab_plan[[#This Row],[Datum]],ROW(tab_plan[6. Wdh. am])-4),1)),"")</f>
        <v/>
      </c>
      <c r="J131" s="6" t="str" cm="1">
        <f t="array" ref="J131">IFERROR(INDEX(tab_plan[Text],SMALL(IF(tab_plan[7. Wdh. am]=tab_plan[[#This Row],[Datum]],ROW(tab_plan[7. Wdh. am])-4),1)),"")</f>
        <v/>
      </c>
      <c r="K131" s="13">
        <f>IF(tab_plan[[#This Row],[1. Wdh. ]]&lt;&gt;"",tab_plan[[#This Row],[1. Wdh. ]],IFERROR(tab_plan[[#This Row],[Datum]]+VLOOKUP(tab_plan[[#This Row],[Wochentag]],tab_wiederholung[],2,0),""))</f>
        <v>44323</v>
      </c>
      <c r="L131" s="13">
        <f>IF(tab_plan[[#This Row],[2. Wdh. ]]&lt;&gt;"",tab_plan[[#This Row],[2. Wdh. ]],IFERROR(tab_plan[[#This Row],[Datum]]+VLOOKUP(tab_plan[[#This Row],[Wochentag]],tab_wiederholung[],3,0),""))</f>
        <v>44324</v>
      </c>
      <c r="M131" s="13">
        <f>IF(tab_plan[[#This Row],[3. Wdh. ]]&lt;&gt;"",tab_plan[[#This Row],[3. Wdh. ]],IFERROR(tab_plan[[#This Row],[Datum]]+VLOOKUP(tab_plan[[#This Row],[Wochentag]],tab_wiederholung[],4,0),""))</f>
        <v>44326</v>
      </c>
      <c r="N131" s="13">
        <f>IF(tab_plan[[#This Row],[4. Wdh. ]]&lt;&gt;"",tab_plan[[#This Row],[4. Wdh. ]],IFERROR(tab_plan[[#This Row],[Datum]]+VLOOKUP(tab_plan[[#This Row],[Wochentag]],tab_wiederholung[],5,0),""))</f>
        <v>44330</v>
      </c>
      <c r="O131" s="13">
        <f>IF(tab_plan[[#This Row],[5. Wdh. ]]&lt;&gt;"",tab_plan[[#This Row],[5. Wdh. ]],IFERROR(tab_plan[[#This Row],[Datum]]+VLOOKUP(tab_plan[[#This Row],[Wochentag]],tab_wiederholung[],6,0),""))</f>
        <v>44344</v>
      </c>
      <c r="P131" s="13">
        <f>IF(tab_plan[[#This Row],[6. Wdh. ]]&lt;&gt;"",tab_plan[[#This Row],[6. Wdh. ]],IFERROR(tab_plan[[#This Row],[Datum]]+VLOOKUP(tab_plan[[#This Row],[Wochentag]],tab_wiederholung[],7,0),""))</f>
        <v>44379</v>
      </c>
      <c r="Q131" s="13">
        <f>IF(tab_plan[[#This Row],[7. Wdh. ]]&lt;&gt;"",tab_plan[[#This Row],[7. Wdh. ]],IFERROR(tab_plan[[#This Row],[Datum]]+VLOOKUP(tab_plan[[#This Row],[Wochentag]],tab_wiederholung[],8,0),""))</f>
        <v>44687</v>
      </c>
      <c r="R131" s="13"/>
      <c r="S131" s="13"/>
      <c r="T131" s="13"/>
      <c r="U131" s="13"/>
      <c r="V131" s="13"/>
      <c r="W131" s="13"/>
      <c r="X131" s="13"/>
      <c r="Y131" s="13" t="str">
        <f>IF(tab_plan[[#This Row],[Aufgabe]]&lt;&gt;"",tab_plan[[#This Row],[Aufgabe]]&amp;" ("&amp;TEXT(tab_plan[[#This Row],[Datum]],"T.M.")&amp;")","")</f>
        <v/>
      </c>
      <c r="Z131" s="13" t="e" cm="1">
        <f t="array" ref="Z131">tab_plan[[#This Row],[Datum]]=INDEX(tab_feiertage[Datum],SMALL(IF((tab_feiertage[Datum]=tab_plan[[#This Row],[Datum]])*(tab_feiertage[Gültigkeit]="x"),ROW(tab_feiertage[Datum])-31),1))</f>
        <v>#NUM!</v>
      </c>
    </row>
    <row r="132" spans="1:26" x14ac:dyDescent="0.25">
      <c r="A132" s="10" t="str">
        <f>TEXT(tab_plan[[#This Row],[Datum]],"TTTT")</f>
        <v>Samstag</v>
      </c>
      <c r="B132" s="9">
        <f t="shared" si="1"/>
        <v>44324</v>
      </c>
      <c r="C132" s="6"/>
      <c r="D132" s="6" t="str" cm="1">
        <f t="array" ref="D132">IFERROR(INDEX(tab_plan[Text],SMALL(IF(tab_plan[1. Wdh. am]=tab_plan[[#This Row],[Datum]],ROW(tab_plan[1. Wdh. am])-4),1)),"")</f>
        <v/>
      </c>
      <c r="E132" s="6" t="str" cm="1">
        <f t="array" ref="E132">IFERROR(INDEX(tab_plan[Text],SMALL(IF(tab_plan[2. Wdh. am]=tab_plan[[#This Row],[Datum]],ROW(tab_plan[2. Wdh. am])-4),1)),"")</f>
        <v/>
      </c>
      <c r="F132" s="6" t="str" cm="1">
        <f t="array" ref="F132">IFERROR(INDEX(tab_plan[Text],SMALL(IF(tab_plan[3. Wdh. am]=tab_plan[[#This Row],[Datum]],ROW(tab_plan[3. Wdh. am])-4),1)),"")</f>
        <v/>
      </c>
      <c r="G132" s="6" t="str" cm="1">
        <f t="array" ref="G132">IFERROR(INDEX(tab_plan[Text],SMALL(IF(tab_plan[4. Wdh. am]=tab_plan[[#This Row],[Datum]],ROW(tab_plan[4. Wdh. am])-4),1)),"")</f>
        <v/>
      </c>
      <c r="H132" s="6" t="str" cm="1">
        <f t="array" ref="H132">IFERROR(INDEX(tab_plan[Text],SMALL(IF(tab_plan[5. Wdh. am]=tab_plan[[#This Row],[Datum]],ROW(tab_plan[5. Wdh. am])-4),1)),"")</f>
        <v/>
      </c>
      <c r="I132" s="6" t="str" cm="1">
        <f t="array" ref="I132">IFERROR(INDEX(tab_plan[Text],SMALL(IF(tab_plan[6. Wdh. am]=tab_plan[[#This Row],[Datum]],ROW(tab_plan[6. Wdh. am])-4),1)),"")</f>
        <v/>
      </c>
      <c r="J132" s="6" t="str" cm="1">
        <f t="array" ref="J132">IFERROR(INDEX(tab_plan[Text],SMALL(IF(tab_plan[7. Wdh. am]=tab_plan[[#This Row],[Datum]],ROW(tab_plan[7. Wdh. am])-4),1)),"")</f>
        <v/>
      </c>
      <c r="K132" s="13">
        <f>IF(tab_plan[[#This Row],[1. Wdh. ]]&lt;&gt;"",tab_plan[[#This Row],[1. Wdh. ]],IFERROR(tab_plan[[#This Row],[Datum]]+VLOOKUP(tab_plan[[#This Row],[Wochentag]],tab_wiederholung[],2,0),""))</f>
        <v>44324</v>
      </c>
      <c r="L132" s="13">
        <f>IF(tab_plan[[#This Row],[2. Wdh. ]]&lt;&gt;"",tab_plan[[#This Row],[2. Wdh. ]],IFERROR(tab_plan[[#This Row],[Datum]]+VLOOKUP(tab_plan[[#This Row],[Wochentag]],tab_wiederholung[],3,0),""))</f>
        <v>44325</v>
      </c>
      <c r="M132" s="13">
        <f>IF(tab_plan[[#This Row],[3. Wdh. ]]&lt;&gt;"",tab_plan[[#This Row],[3. Wdh. ]],IFERROR(tab_plan[[#This Row],[Datum]]+VLOOKUP(tab_plan[[#This Row],[Wochentag]],tab_wiederholung[],4,0),""))</f>
        <v>44327</v>
      </c>
      <c r="N132" s="13">
        <f>IF(tab_plan[[#This Row],[4. Wdh. ]]&lt;&gt;"",tab_plan[[#This Row],[4. Wdh. ]],IFERROR(tab_plan[[#This Row],[Datum]]+VLOOKUP(tab_plan[[#This Row],[Wochentag]],tab_wiederholung[],5,0),""))</f>
        <v>44331</v>
      </c>
      <c r="O132" s="13">
        <f>IF(tab_plan[[#This Row],[5. Wdh. ]]&lt;&gt;"",tab_plan[[#This Row],[5. Wdh. ]],IFERROR(tab_plan[[#This Row],[Datum]]+VLOOKUP(tab_plan[[#This Row],[Wochentag]],tab_wiederholung[],6,0),""))</f>
        <v>44345</v>
      </c>
      <c r="P132" s="13">
        <f>IF(tab_plan[[#This Row],[6. Wdh. ]]&lt;&gt;"",tab_plan[[#This Row],[6. Wdh. ]],IFERROR(tab_plan[[#This Row],[Datum]]+VLOOKUP(tab_plan[[#This Row],[Wochentag]],tab_wiederholung[],7,0),""))</f>
        <v>44380</v>
      </c>
      <c r="Q132" s="13">
        <f>IF(tab_plan[[#This Row],[7. Wdh. ]]&lt;&gt;"",tab_plan[[#This Row],[7. Wdh. ]],IFERROR(tab_plan[[#This Row],[Datum]]+VLOOKUP(tab_plan[[#This Row],[Wochentag]],tab_wiederholung[],8,0),""))</f>
        <v>44688</v>
      </c>
      <c r="R132" s="13"/>
      <c r="S132" s="13"/>
      <c r="T132" s="13"/>
      <c r="U132" s="13"/>
      <c r="V132" s="13"/>
      <c r="W132" s="13"/>
      <c r="X132" s="13"/>
      <c r="Y132" s="13" t="str">
        <f>IF(tab_plan[[#This Row],[Aufgabe]]&lt;&gt;"",tab_plan[[#This Row],[Aufgabe]]&amp;" ("&amp;TEXT(tab_plan[[#This Row],[Datum]],"T.M.")&amp;")","")</f>
        <v/>
      </c>
      <c r="Z132" s="13" t="e" cm="1">
        <f t="array" ref="Z132">tab_plan[[#This Row],[Datum]]=INDEX(tab_feiertage[Datum],SMALL(IF((tab_feiertage[Datum]=tab_plan[[#This Row],[Datum]])*(tab_feiertage[Gültigkeit]="x"),ROW(tab_feiertage[Datum])-31),1))</f>
        <v>#NUM!</v>
      </c>
    </row>
    <row r="133" spans="1:26" x14ac:dyDescent="0.25">
      <c r="A133" s="10" t="str">
        <f>TEXT(tab_plan[[#This Row],[Datum]],"TTTT")</f>
        <v>Sonntag</v>
      </c>
      <c r="B133" s="9">
        <f t="shared" si="1"/>
        <v>44325</v>
      </c>
      <c r="C133" s="6"/>
      <c r="D133" s="6" t="str" cm="1">
        <f t="array" ref="D133">IFERROR(INDEX(tab_plan[Text],SMALL(IF(tab_plan[1. Wdh. am]=tab_plan[[#This Row],[Datum]],ROW(tab_plan[1. Wdh. am])-4),1)),"")</f>
        <v/>
      </c>
      <c r="E133" s="6" t="str" cm="1">
        <f t="array" ref="E133">IFERROR(INDEX(tab_plan[Text],SMALL(IF(tab_plan[2. Wdh. am]=tab_plan[[#This Row],[Datum]],ROW(tab_plan[2. Wdh. am])-4),1)),"")</f>
        <v/>
      </c>
      <c r="F133" s="6" t="str" cm="1">
        <f t="array" ref="F133">IFERROR(INDEX(tab_plan[Text],SMALL(IF(tab_plan[3. Wdh. am]=tab_plan[[#This Row],[Datum]],ROW(tab_plan[3. Wdh. am])-4),1)),"")</f>
        <v/>
      </c>
      <c r="G133" s="6" t="str" cm="1">
        <f t="array" ref="G133">IFERROR(INDEX(tab_plan[Text],SMALL(IF(tab_plan[4. Wdh. am]=tab_plan[[#This Row],[Datum]],ROW(tab_plan[4. Wdh. am])-4),1)),"")</f>
        <v/>
      </c>
      <c r="H133" s="6" t="str" cm="1">
        <f t="array" ref="H133">IFERROR(INDEX(tab_plan[Text],SMALL(IF(tab_plan[5. Wdh. am]=tab_plan[[#This Row],[Datum]],ROW(tab_plan[5. Wdh. am])-4),1)),"")</f>
        <v/>
      </c>
      <c r="I133" s="6" t="str" cm="1">
        <f t="array" ref="I133">IFERROR(INDEX(tab_plan[Text],SMALL(IF(tab_plan[6. Wdh. am]=tab_plan[[#This Row],[Datum]],ROW(tab_plan[6. Wdh. am])-4),1)),"")</f>
        <v/>
      </c>
      <c r="J133" s="6" t="str" cm="1">
        <f t="array" ref="J133">IFERROR(INDEX(tab_plan[Text],SMALL(IF(tab_plan[7. Wdh. am]=tab_plan[[#This Row],[Datum]],ROW(tab_plan[7. Wdh. am])-4),1)),"")</f>
        <v/>
      </c>
      <c r="K133" s="13">
        <f>IF(tab_plan[[#This Row],[1. Wdh. ]]&lt;&gt;"",tab_plan[[#This Row],[1. Wdh. ]],IFERROR(tab_plan[[#This Row],[Datum]]+VLOOKUP(tab_plan[[#This Row],[Wochentag]],tab_wiederholung[],2,0),""))</f>
        <v>44325</v>
      </c>
      <c r="L133" s="13">
        <f>IF(tab_plan[[#This Row],[2. Wdh. ]]&lt;&gt;"",tab_plan[[#This Row],[2. Wdh. ]],IFERROR(tab_plan[[#This Row],[Datum]]+VLOOKUP(tab_plan[[#This Row],[Wochentag]],tab_wiederholung[],3,0),""))</f>
        <v>44326</v>
      </c>
      <c r="M133" s="13">
        <f>IF(tab_plan[[#This Row],[3. Wdh. ]]&lt;&gt;"",tab_plan[[#This Row],[3. Wdh. ]],IFERROR(tab_plan[[#This Row],[Datum]]+VLOOKUP(tab_plan[[#This Row],[Wochentag]],tab_wiederholung[],4,0),""))</f>
        <v>44328</v>
      </c>
      <c r="N133" s="13">
        <f>IF(tab_plan[[#This Row],[4. Wdh. ]]&lt;&gt;"",tab_plan[[#This Row],[4. Wdh. ]],IFERROR(tab_plan[[#This Row],[Datum]]+VLOOKUP(tab_plan[[#This Row],[Wochentag]],tab_wiederholung[],5,0),""))</f>
        <v>44332</v>
      </c>
      <c r="O133" s="13">
        <f>IF(tab_plan[[#This Row],[5. Wdh. ]]&lt;&gt;"",tab_plan[[#This Row],[5. Wdh. ]],IFERROR(tab_plan[[#This Row],[Datum]]+VLOOKUP(tab_plan[[#This Row],[Wochentag]],tab_wiederholung[],6,0),""))</f>
        <v>44346</v>
      </c>
      <c r="P133" s="13">
        <f>IF(tab_plan[[#This Row],[6. Wdh. ]]&lt;&gt;"",tab_plan[[#This Row],[6. Wdh. ]],IFERROR(tab_plan[[#This Row],[Datum]]+VLOOKUP(tab_plan[[#This Row],[Wochentag]],tab_wiederholung[],7,0),""))</f>
        <v>44381</v>
      </c>
      <c r="Q133" s="13">
        <f>IF(tab_plan[[#This Row],[7. Wdh. ]]&lt;&gt;"",tab_plan[[#This Row],[7. Wdh. ]],IFERROR(tab_plan[[#This Row],[Datum]]+VLOOKUP(tab_plan[[#This Row],[Wochentag]],tab_wiederholung[],8,0),""))</f>
        <v>44689</v>
      </c>
      <c r="R133" s="13"/>
      <c r="S133" s="13"/>
      <c r="T133" s="13"/>
      <c r="U133" s="13"/>
      <c r="V133" s="13"/>
      <c r="W133" s="13"/>
      <c r="X133" s="13"/>
      <c r="Y133" s="13" t="str">
        <f>IF(tab_plan[[#This Row],[Aufgabe]]&lt;&gt;"",tab_plan[[#This Row],[Aufgabe]]&amp;" ("&amp;TEXT(tab_plan[[#This Row],[Datum]],"T.M.")&amp;")","")</f>
        <v/>
      </c>
      <c r="Z133" s="13" t="e" cm="1">
        <f t="array" ref="Z133">tab_plan[[#This Row],[Datum]]=INDEX(tab_feiertage[Datum],SMALL(IF((tab_feiertage[Datum]=tab_plan[[#This Row],[Datum]])*(tab_feiertage[Gültigkeit]="x"),ROW(tab_feiertage[Datum])-31),1))</f>
        <v>#NUM!</v>
      </c>
    </row>
    <row r="134" spans="1:26" x14ac:dyDescent="0.25">
      <c r="A134" s="10" t="str">
        <f>TEXT(tab_plan[[#This Row],[Datum]],"TTTT")</f>
        <v>Montag</v>
      </c>
      <c r="B134" s="9">
        <f t="shared" si="1"/>
        <v>44326</v>
      </c>
      <c r="C134" s="6"/>
      <c r="D134" s="6" t="str" cm="1">
        <f t="array" ref="D134">IFERROR(INDEX(tab_plan[Text],SMALL(IF(tab_plan[1. Wdh. am]=tab_plan[[#This Row],[Datum]],ROW(tab_plan[1. Wdh. am])-4),1)),"")</f>
        <v/>
      </c>
      <c r="E134" s="6" t="str" cm="1">
        <f t="array" ref="E134">IFERROR(INDEX(tab_plan[Text],SMALL(IF(tab_plan[2. Wdh. am]=tab_plan[[#This Row],[Datum]],ROW(tab_plan[2. Wdh. am])-4),1)),"")</f>
        <v/>
      </c>
      <c r="F134" s="6" t="str" cm="1">
        <f t="array" ref="F134">IFERROR(INDEX(tab_plan[Text],SMALL(IF(tab_plan[3. Wdh. am]=tab_plan[[#This Row],[Datum]],ROW(tab_plan[3. Wdh. am])-4),1)),"")</f>
        <v/>
      </c>
      <c r="G134" s="6" t="str" cm="1">
        <f t="array" ref="G134">IFERROR(INDEX(tab_plan[Text],SMALL(IF(tab_plan[4. Wdh. am]=tab_plan[[#This Row],[Datum]],ROW(tab_plan[4. Wdh. am])-4),1)),"")</f>
        <v/>
      </c>
      <c r="H134" s="6" t="str" cm="1">
        <f t="array" ref="H134">IFERROR(INDEX(tab_plan[Text],SMALL(IF(tab_plan[5. Wdh. am]=tab_plan[[#This Row],[Datum]],ROW(tab_plan[5. Wdh. am])-4),1)),"")</f>
        <v/>
      </c>
      <c r="I134" s="6" t="str" cm="1">
        <f t="array" ref="I134">IFERROR(INDEX(tab_plan[Text],SMALL(IF(tab_plan[6. Wdh. am]=tab_plan[[#This Row],[Datum]],ROW(tab_plan[6. Wdh. am])-4),1)),"")</f>
        <v/>
      </c>
      <c r="J134" s="6" t="str" cm="1">
        <f t="array" ref="J134">IFERROR(INDEX(tab_plan[Text],SMALL(IF(tab_plan[7. Wdh. am]=tab_plan[[#This Row],[Datum]],ROW(tab_plan[7. Wdh. am])-4),1)),"")</f>
        <v/>
      </c>
      <c r="K134" s="13">
        <f>IF(tab_plan[[#This Row],[1. Wdh. ]]&lt;&gt;"",tab_plan[[#This Row],[1. Wdh. ]],IFERROR(tab_plan[[#This Row],[Datum]]+VLOOKUP(tab_plan[[#This Row],[Wochentag]],tab_wiederholung[],2,0),""))</f>
        <v>44326</v>
      </c>
      <c r="L134" s="13">
        <f>IF(tab_plan[[#This Row],[2. Wdh. ]]&lt;&gt;"",tab_plan[[#This Row],[2. Wdh. ]],IFERROR(tab_plan[[#This Row],[Datum]]+VLOOKUP(tab_plan[[#This Row],[Wochentag]],tab_wiederholung[],3,0),""))</f>
        <v>44327</v>
      </c>
      <c r="M134" s="13">
        <f>IF(tab_plan[[#This Row],[3. Wdh. ]]&lt;&gt;"",tab_plan[[#This Row],[3. Wdh. ]],IFERROR(tab_plan[[#This Row],[Datum]]+VLOOKUP(tab_plan[[#This Row],[Wochentag]],tab_wiederholung[],4,0),""))</f>
        <v>44329</v>
      </c>
      <c r="N134" s="13">
        <f>IF(tab_plan[[#This Row],[4. Wdh. ]]&lt;&gt;"",tab_plan[[#This Row],[4. Wdh. ]],IFERROR(tab_plan[[#This Row],[Datum]]+VLOOKUP(tab_plan[[#This Row],[Wochentag]],tab_wiederholung[],5,0),""))</f>
        <v>44333</v>
      </c>
      <c r="O134" s="13">
        <f>IF(tab_plan[[#This Row],[5. Wdh. ]]&lt;&gt;"",tab_plan[[#This Row],[5. Wdh. ]],IFERROR(tab_plan[[#This Row],[Datum]]+VLOOKUP(tab_plan[[#This Row],[Wochentag]],tab_wiederholung[],6,0),""))</f>
        <v>44347</v>
      </c>
      <c r="P134" s="13">
        <f>IF(tab_plan[[#This Row],[6. Wdh. ]]&lt;&gt;"",tab_plan[[#This Row],[6. Wdh. ]],IFERROR(tab_plan[[#This Row],[Datum]]+VLOOKUP(tab_plan[[#This Row],[Wochentag]],tab_wiederholung[],7,0),""))</f>
        <v>44382</v>
      </c>
      <c r="Q134" s="13">
        <f>IF(tab_plan[[#This Row],[7. Wdh. ]]&lt;&gt;"",tab_plan[[#This Row],[7. Wdh. ]],IFERROR(tab_plan[[#This Row],[Datum]]+VLOOKUP(tab_plan[[#This Row],[Wochentag]],tab_wiederholung[],8,0),""))</f>
        <v>44690</v>
      </c>
      <c r="R134" s="13"/>
      <c r="S134" s="13"/>
      <c r="T134" s="13"/>
      <c r="U134" s="13"/>
      <c r="V134" s="13"/>
      <c r="W134" s="13"/>
      <c r="X134" s="13"/>
      <c r="Y134" s="13" t="str">
        <f>IF(tab_plan[[#This Row],[Aufgabe]]&lt;&gt;"",tab_plan[[#This Row],[Aufgabe]]&amp;" ("&amp;TEXT(tab_plan[[#This Row],[Datum]],"T.M.")&amp;")","")</f>
        <v/>
      </c>
      <c r="Z134" s="13" t="e" cm="1">
        <f t="array" ref="Z134">tab_plan[[#This Row],[Datum]]=INDEX(tab_feiertage[Datum],SMALL(IF((tab_feiertage[Datum]=tab_plan[[#This Row],[Datum]])*(tab_feiertage[Gültigkeit]="x"),ROW(tab_feiertage[Datum])-31),1))</f>
        <v>#NUM!</v>
      </c>
    </row>
    <row r="135" spans="1:26" x14ac:dyDescent="0.25">
      <c r="A135" s="10" t="str">
        <f>TEXT(tab_plan[[#This Row],[Datum]],"TTTT")</f>
        <v>Dienstag</v>
      </c>
      <c r="B135" s="9">
        <f t="shared" si="1"/>
        <v>44327</v>
      </c>
      <c r="C135" s="6"/>
      <c r="D135" s="6" t="str" cm="1">
        <f t="array" ref="D135">IFERROR(INDEX(tab_plan[Text],SMALL(IF(tab_plan[1. Wdh. am]=tab_plan[[#This Row],[Datum]],ROW(tab_plan[1. Wdh. am])-4),1)),"")</f>
        <v/>
      </c>
      <c r="E135" s="6" t="str" cm="1">
        <f t="array" ref="E135">IFERROR(INDEX(tab_plan[Text],SMALL(IF(tab_plan[2. Wdh. am]=tab_plan[[#This Row],[Datum]],ROW(tab_plan[2. Wdh. am])-4),1)),"")</f>
        <v/>
      </c>
      <c r="F135" s="6" t="str" cm="1">
        <f t="array" ref="F135">IFERROR(INDEX(tab_plan[Text],SMALL(IF(tab_plan[3. Wdh. am]=tab_plan[[#This Row],[Datum]],ROW(tab_plan[3. Wdh. am])-4),1)),"")</f>
        <v/>
      </c>
      <c r="G135" s="6" t="str" cm="1">
        <f t="array" ref="G135">IFERROR(INDEX(tab_plan[Text],SMALL(IF(tab_plan[4. Wdh. am]=tab_plan[[#This Row],[Datum]],ROW(tab_plan[4. Wdh. am])-4),1)),"")</f>
        <v/>
      </c>
      <c r="H135" s="6" t="str" cm="1">
        <f t="array" ref="H135">IFERROR(INDEX(tab_plan[Text],SMALL(IF(tab_plan[5. Wdh. am]=tab_plan[[#This Row],[Datum]],ROW(tab_plan[5. Wdh. am])-4),1)),"")</f>
        <v/>
      </c>
      <c r="I135" s="6" t="str" cm="1">
        <f t="array" ref="I135">IFERROR(INDEX(tab_plan[Text],SMALL(IF(tab_plan[6. Wdh. am]=tab_plan[[#This Row],[Datum]],ROW(tab_plan[6. Wdh. am])-4),1)),"")</f>
        <v/>
      </c>
      <c r="J135" s="6" t="str" cm="1">
        <f t="array" ref="J135">IFERROR(INDEX(tab_plan[Text],SMALL(IF(tab_plan[7. Wdh. am]=tab_plan[[#This Row],[Datum]],ROW(tab_plan[7. Wdh. am])-4),1)),"")</f>
        <v/>
      </c>
      <c r="K135" s="13">
        <f>IF(tab_plan[[#This Row],[1. Wdh. ]]&lt;&gt;"",tab_plan[[#This Row],[1. Wdh. ]],IFERROR(tab_plan[[#This Row],[Datum]]+VLOOKUP(tab_plan[[#This Row],[Wochentag]],tab_wiederholung[],2,0),""))</f>
        <v>44327</v>
      </c>
      <c r="L135" s="13">
        <f>IF(tab_plan[[#This Row],[2. Wdh. ]]&lt;&gt;"",tab_plan[[#This Row],[2. Wdh. ]],IFERROR(tab_plan[[#This Row],[Datum]]+VLOOKUP(tab_plan[[#This Row],[Wochentag]],tab_wiederholung[],3,0),""))</f>
        <v>44328</v>
      </c>
      <c r="M135" s="13">
        <f>IF(tab_plan[[#This Row],[3. Wdh. ]]&lt;&gt;"",tab_plan[[#This Row],[3. Wdh. ]],IFERROR(tab_plan[[#This Row],[Datum]]+VLOOKUP(tab_plan[[#This Row],[Wochentag]],tab_wiederholung[],4,0),""))</f>
        <v>44330</v>
      </c>
      <c r="N135" s="13">
        <f>IF(tab_plan[[#This Row],[4. Wdh. ]]&lt;&gt;"",tab_plan[[#This Row],[4. Wdh. ]],IFERROR(tab_plan[[#This Row],[Datum]]+VLOOKUP(tab_plan[[#This Row],[Wochentag]],tab_wiederholung[],5,0),""))</f>
        <v>44334</v>
      </c>
      <c r="O135" s="13">
        <f>IF(tab_plan[[#This Row],[5. Wdh. ]]&lt;&gt;"",tab_plan[[#This Row],[5. Wdh. ]],IFERROR(tab_plan[[#This Row],[Datum]]+VLOOKUP(tab_plan[[#This Row],[Wochentag]],tab_wiederholung[],6,0),""))</f>
        <v>44348</v>
      </c>
      <c r="P135" s="13">
        <f>IF(tab_plan[[#This Row],[6. Wdh. ]]&lt;&gt;"",tab_plan[[#This Row],[6. Wdh. ]],IFERROR(tab_plan[[#This Row],[Datum]]+VLOOKUP(tab_plan[[#This Row],[Wochentag]],tab_wiederholung[],7,0),""))</f>
        <v>44383</v>
      </c>
      <c r="Q135" s="13">
        <f>IF(tab_plan[[#This Row],[7. Wdh. ]]&lt;&gt;"",tab_plan[[#This Row],[7. Wdh. ]],IFERROR(tab_plan[[#This Row],[Datum]]+VLOOKUP(tab_plan[[#This Row],[Wochentag]],tab_wiederholung[],8,0),""))</f>
        <v>44691</v>
      </c>
      <c r="R135" s="13"/>
      <c r="S135" s="13"/>
      <c r="T135" s="13"/>
      <c r="U135" s="13"/>
      <c r="V135" s="13"/>
      <c r="W135" s="13"/>
      <c r="X135" s="13"/>
      <c r="Y135" s="13" t="str">
        <f>IF(tab_plan[[#This Row],[Aufgabe]]&lt;&gt;"",tab_plan[[#This Row],[Aufgabe]]&amp;" ("&amp;TEXT(tab_plan[[#This Row],[Datum]],"T.M.")&amp;")","")</f>
        <v/>
      </c>
      <c r="Z135" s="13" t="e" cm="1">
        <f t="array" ref="Z135">tab_plan[[#This Row],[Datum]]=INDEX(tab_feiertage[Datum],SMALL(IF((tab_feiertage[Datum]=tab_plan[[#This Row],[Datum]])*(tab_feiertage[Gültigkeit]="x"),ROW(tab_feiertage[Datum])-31),1))</f>
        <v>#NUM!</v>
      </c>
    </row>
    <row r="136" spans="1:26" x14ac:dyDescent="0.25">
      <c r="A136" s="10" t="str">
        <f>TEXT(tab_plan[[#This Row],[Datum]],"TTTT")</f>
        <v>Mittwoch</v>
      </c>
      <c r="B136" s="9">
        <f t="shared" ref="B136:B199" si="2">B135+1</f>
        <v>44328</v>
      </c>
      <c r="C136" s="6"/>
      <c r="D136" s="6" t="str" cm="1">
        <f t="array" ref="D136">IFERROR(INDEX(tab_plan[Text],SMALL(IF(tab_plan[1. Wdh. am]=tab_plan[[#This Row],[Datum]],ROW(tab_plan[1. Wdh. am])-4),1)),"")</f>
        <v/>
      </c>
      <c r="E136" s="6" t="str" cm="1">
        <f t="array" ref="E136">IFERROR(INDEX(tab_plan[Text],SMALL(IF(tab_plan[2. Wdh. am]=tab_plan[[#This Row],[Datum]],ROW(tab_plan[2. Wdh. am])-4),1)),"")</f>
        <v/>
      </c>
      <c r="F136" s="6" t="str" cm="1">
        <f t="array" ref="F136">IFERROR(INDEX(tab_plan[Text],SMALL(IF(tab_plan[3. Wdh. am]=tab_plan[[#This Row],[Datum]],ROW(tab_plan[3. Wdh. am])-4),1)),"")</f>
        <v/>
      </c>
      <c r="G136" s="6" t="str" cm="1">
        <f t="array" ref="G136">IFERROR(INDEX(tab_plan[Text],SMALL(IF(tab_plan[4. Wdh. am]=tab_plan[[#This Row],[Datum]],ROW(tab_plan[4. Wdh. am])-4),1)),"")</f>
        <v/>
      </c>
      <c r="H136" s="6" t="str" cm="1">
        <f t="array" ref="H136">IFERROR(INDEX(tab_plan[Text],SMALL(IF(tab_plan[5. Wdh. am]=tab_plan[[#This Row],[Datum]],ROW(tab_plan[5. Wdh. am])-4),1)),"")</f>
        <v/>
      </c>
      <c r="I136" s="6" t="str" cm="1">
        <f t="array" ref="I136">IFERROR(INDEX(tab_plan[Text],SMALL(IF(tab_plan[6. Wdh. am]=tab_plan[[#This Row],[Datum]],ROW(tab_plan[6. Wdh. am])-4),1)),"")</f>
        <v/>
      </c>
      <c r="J136" s="6" t="str" cm="1">
        <f t="array" ref="J136">IFERROR(INDEX(tab_plan[Text],SMALL(IF(tab_plan[7. Wdh. am]=tab_plan[[#This Row],[Datum]],ROW(tab_plan[7. Wdh. am])-4),1)),"")</f>
        <v/>
      </c>
      <c r="K136" s="13">
        <f>IF(tab_plan[[#This Row],[1. Wdh. ]]&lt;&gt;"",tab_plan[[#This Row],[1. Wdh. ]],IFERROR(tab_plan[[#This Row],[Datum]]+VLOOKUP(tab_plan[[#This Row],[Wochentag]],tab_wiederholung[],2,0),""))</f>
        <v>44328</v>
      </c>
      <c r="L136" s="13">
        <f>IF(tab_plan[[#This Row],[2. Wdh. ]]&lt;&gt;"",tab_plan[[#This Row],[2. Wdh. ]],IFERROR(tab_plan[[#This Row],[Datum]]+VLOOKUP(tab_plan[[#This Row],[Wochentag]],tab_wiederholung[],3,0),""))</f>
        <v>44329</v>
      </c>
      <c r="M136" s="13">
        <f>IF(tab_plan[[#This Row],[3. Wdh. ]]&lt;&gt;"",tab_plan[[#This Row],[3. Wdh. ]],IFERROR(tab_plan[[#This Row],[Datum]]+VLOOKUP(tab_plan[[#This Row],[Wochentag]],tab_wiederholung[],4,0),""))</f>
        <v>44331</v>
      </c>
      <c r="N136" s="13">
        <f>IF(tab_plan[[#This Row],[4. Wdh. ]]&lt;&gt;"",tab_plan[[#This Row],[4. Wdh. ]],IFERROR(tab_plan[[#This Row],[Datum]]+VLOOKUP(tab_plan[[#This Row],[Wochentag]],tab_wiederholung[],5,0),""))</f>
        <v>44335</v>
      </c>
      <c r="O136" s="13">
        <f>IF(tab_plan[[#This Row],[5. Wdh. ]]&lt;&gt;"",tab_plan[[#This Row],[5. Wdh. ]],IFERROR(tab_plan[[#This Row],[Datum]]+VLOOKUP(tab_plan[[#This Row],[Wochentag]],tab_wiederholung[],6,0),""))</f>
        <v>44349</v>
      </c>
      <c r="P136" s="13">
        <f>IF(tab_plan[[#This Row],[6. Wdh. ]]&lt;&gt;"",tab_plan[[#This Row],[6. Wdh. ]],IFERROR(tab_plan[[#This Row],[Datum]]+VLOOKUP(tab_plan[[#This Row],[Wochentag]],tab_wiederholung[],7,0),""))</f>
        <v>44384</v>
      </c>
      <c r="Q136" s="13">
        <f>IF(tab_plan[[#This Row],[7. Wdh. ]]&lt;&gt;"",tab_plan[[#This Row],[7. Wdh. ]],IFERROR(tab_plan[[#This Row],[Datum]]+VLOOKUP(tab_plan[[#This Row],[Wochentag]],tab_wiederholung[],8,0),""))</f>
        <v>44692</v>
      </c>
      <c r="R136" s="13"/>
      <c r="S136" s="13"/>
      <c r="T136" s="13"/>
      <c r="U136" s="13"/>
      <c r="V136" s="13"/>
      <c r="W136" s="13"/>
      <c r="X136" s="13"/>
      <c r="Y136" s="13" t="str">
        <f>IF(tab_plan[[#This Row],[Aufgabe]]&lt;&gt;"",tab_plan[[#This Row],[Aufgabe]]&amp;" ("&amp;TEXT(tab_plan[[#This Row],[Datum]],"T.M.")&amp;")","")</f>
        <v/>
      </c>
      <c r="Z136" s="13" t="e" cm="1">
        <f t="array" ref="Z136">tab_plan[[#This Row],[Datum]]=INDEX(tab_feiertage[Datum],SMALL(IF((tab_feiertage[Datum]=tab_plan[[#This Row],[Datum]])*(tab_feiertage[Gültigkeit]="x"),ROW(tab_feiertage[Datum])-31),1))</f>
        <v>#NUM!</v>
      </c>
    </row>
    <row r="137" spans="1:26" x14ac:dyDescent="0.25">
      <c r="A137" s="10" t="str">
        <f>TEXT(tab_plan[[#This Row],[Datum]],"TTTT")</f>
        <v>Donnerstag</v>
      </c>
      <c r="B137" s="9">
        <f t="shared" si="2"/>
        <v>44329</v>
      </c>
      <c r="C137" s="6"/>
      <c r="D137" s="6" t="str" cm="1">
        <f t="array" ref="D137">IFERROR(INDEX(tab_plan[Text],SMALL(IF(tab_plan[1. Wdh. am]=tab_plan[[#This Row],[Datum]],ROW(tab_plan[1. Wdh. am])-4),1)),"")</f>
        <v/>
      </c>
      <c r="E137" s="6" t="str" cm="1">
        <f t="array" ref="E137">IFERROR(INDEX(tab_plan[Text],SMALL(IF(tab_plan[2. Wdh. am]=tab_plan[[#This Row],[Datum]],ROW(tab_plan[2. Wdh. am])-4),1)),"")</f>
        <v/>
      </c>
      <c r="F137" s="6" t="str" cm="1">
        <f t="array" ref="F137">IFERROR(INDEX(tab_plan[Text],SMALL(IF(tab_plan[3. Wdh. am]=tab_plan[[#This Row],[Datum]],ROW(tab_plan[3. Wdh. am])-4),1)),"")</f>
        <v/>
      </c>
      <c r="G137" s="6" t="str" cm="1">
        <f t="array" ref="G137">IFERROR(INDEX(tab_plan[Text],SMALL(IF(tab_plan[4. Wdh. am]=tab_plan[[#This Row],[Datum]],ROW(tab_plan[4. Wdh. am])-4),1)),"")</f>
        <v/>
      </c>
      <c r="H137" s="6" t="str" cm="1">
        <f t="array" ref="H137">IFERROR(INDEX(tab_plan[Text],SMALL(IF(tab_plan[5. Wdh. am]=tab_plan[[#This Row],[Datum]],ROW(tab_plan[5. Wdh. am])-4),1)),"")</f>
        <v/>
      </c>
      <c r="I137" s="6" t="str" cm="1">
        <f t="array" ref="I137">IFERROR(INDEX(tab_plan[Text],SMALL(IF(tab_plan[6. Wdh. am]=tab_plan[[#This Row],[Datum]],ROW(tab_plan[6. Wdh. am])-4),1)),"")</f>
        <v/>
      </c>
      <c r="J137" s="6" t="str" cm="1">
        <f t="array" ref="J137">IFERROR(INDEX(tab_plan[Text],SMALL(IF(tab_plan[7. Wdh. am]=tab_plan[[#This Row],[Datum]],ROW(tab_plan[7. Wdh. am])-4),1)),"")</f>
        <v/>
      </c>
      <c r="K137" s="13">
        <f>IF(tab_plan[[#This Row],[1. Wdh. ]]&lt;&gt;"",tab_plan[[#This Row],[1. Wdh. ]],IFERROR(tab_plan[[#This Row],[Datum]]+VLOOKUP(tab_plan[[#This Row],[Wochentag]],tab_wiederholung[],2,0),""))</f>
        <v>44329</v>
      </c>
      <c r="L137" s="13">
        <f>IF(tab_plan[[#This Row],[2. Wdh. ]]&lt;&gt;"",tab_plan[[#This Row],[2. Wdh. ]],IFERROR(tab_plan[[#This Row],[Datum]]+VLOOKUP(tab_plan[[#This Row],[Wochentag]],tab_wiederholung[],3,0),""))</f>
        <v>44330</v>
      </c>
      <c r="M137" s="13">
        <f>IF(tab_plan[[#This Row],[3. Wdh. ]]&lt;&gt;"",tab_plan[[#This Row],[3. Wdh. ]],IFERROR(tab_plan[[#This Row],[Datum]]+VLOOKUP(tab_plan[[#This Row],[Wochentag]],tab_wiederholung[],4,0),""))</f>
        <v>44332</v>
      </c>
      <c r="N137" s="13">
        <f>IF(tab_plan[[#This Row],[4. Wdh. ]]&lt;&gt;"",tab_plan[[#This Row],[4. Wdh. ]],IFERROR(tab_plan[[#This Row],[Datum]]+VLOOKUP(tab_plan[[#This Row],[Wochentag]],tab_wiederholung[],5,0),""))</f>
        <v>44336</v>
      </c>
      <c r="O137" s="13">
        <f>IF(tab_plan[[#This Row],[5. Wdh. ]]&lt;&gt;"",tab_plan[[#This Row],[5. Wdh. ]],IFERROR(tab_plan[[#This Row],[Datum]]+VLOOKUP(tab_plan[[#This Row],[Wochentag]],tab_wiederholung[],6,0),""))</f>
        <v>44350</v>
      </c>
      <c r="P137" s="13">
        <f>IF(tab_plan[[#This Row],[6. Wdh. ]]&lt;&gt;"",tab_plan[[#This Row],[6. Wdh. ]],IFERROR(tab_plan[[#This Row],[Datum]]+VLOOKUP(tab_plan[[#This Row],[Wochentag]],tab_wiederholung[],7,0),""))</f>
        <v>44385</v>
      </c>
      <c r="Q137" s="13">
        <f>IF(tab_plan[[#This Row],[7. Wdh. ]]&lt;&gt;"",tab_plan[[#This Row],[7. Wdh. ]],IFERROR(tab_plan[[#This Row],[Datum]]+VLOOKUP(tab_plan[[#This Row],[Wochentag]],tab_wiederholung[],8,0),""))</f>
        <v>44693</v>
      </c>
      <c r="R137" s="13"/>
      <c r="S137" s="13"/>
      <c r="T137" s="13"/>
      <c r="U137" s="13"/>
      <c r="V137" s="13"/>
      <c r="W137" s="13"/>
      <c r="X137" s="13"/>
      <c r="Y137" s="13" t="str">
        <f>IF(tab_plan[[#This Row],[Aufgabe]]&lt;&gt;"",tab_plan[[#This Row],[Aufgabe]]&amp;" ("&amp;TEXT(tab_plan[[#This Row],[Datum]],"T.M.")&amp;")","")</f>
        <v/>
      </c>
      <c r="Z137" s="13" t="b" cm="1">
        <f t="array" ref="Z137">tab_plan[[#This Row],[Datum]]=INDEX(tab_feiertage[Datum],SMALL(IF((tab_feiertage[Datum]=tab_plan[[#This Row],[Datum]])*(tab_feiertage[Gültigkeit]="x"),ROW(tab_feiertage[Datum])-31),1))</f>
        <v>1</v>
      </c>
    </row>
    <row r="138" spans="1:26" x14ac:dyDescent="0.25">
      <c r="A138" s="10" t="str">
        <f>TEXT(tab_plan[[#This Row],[Datum]],"TTTT")</f>
        <v>Freitag</v>
      </c>
      <c r="B138" s="9">
        <f t="shared" si="2"/>
        <v>44330</v>
      </c>
      <c r="C138" s="6"/>
      <c r="D138" s="6" t="str" cm="1">
        <f t="array" ref="D138">IFERROR(INDEX(tab_plan[Text],SMALL(IF(tab_plan[1. Wdh. am]=tab_plan[[#This Row],[Datum]],ROW(tab_plan[1. Wdh. am])-4),1)),"")</f>
        <v/>
      </c>
      <c r="E138" s="6" t="str" cm="1">
        <f t="array" ref="E138">IFERROR(INDEX(tab_plan[Text],SMALL(IF(tab_plan[2. Wdh. am]=tab_plan[[#This Row],[Datum]],ROW(tab_plan[2. Wdh. am])-4),1)),"")</f>
        <v/>
      </c>
      <c r="F138" s="6" t="str" cm="1">
        <f t="array" ref="F138">IFERROR(INDEX(tab_plan[Text],SMALL(IF(tab_plan[3. Wdh. am]=tab_plan[[#This Row],[Datum]],ROW(tab_plan[3. Wdh. am])-4),1)),"")</f>
        <v/>
      </c>
      <c r="G138" s="6" t="str" cm="1">
        <f t="array" ref="G138">IFERROR(INDEX(tab_plan[Text],SMALL(IF(tab_plan[4. Wdh. am]=tab_plan[[#This Row],[Datum]],ROW(tab_plan[4. Wdh. am])-4),1)),"")</f>
        <v/>
      </c>
      <c r="H138" s="6" t="str" cm="1">
        <f t="array" ref="H138">IFERROR(INDEX(tab_plan[Text],SMALL(IF(tab_plan[5. Wdh. am]=tab_plan[[#This Row],[Datum]],ROW(tab_plan[5. Wdh. am])-4),1)),"")</f>
        <v/>
      </c>
      <c r="I138" s="6" t="str" cm="1">
        <f t="array" ref="I138">IFERROR(INDEX(tab_plan[Text],SMALL(IF(tab_plan[6. Wdh. am]=tab_plan[[#This Row],[Datum]],ROW(tab_plan[6. Wdh. am])-4),1)),"")</f>
        <v/>
      </c>
      <c r="J138" s="6" t="str" cm="1">
        <f t="array" ref="J138">IFERROR(INDEX(tab_plan[Text],SMALL(IF(tab_plan[7. Wdh. am]=tab_plan[[#This Row],[Datum]],ROW(tab_plan[7. Wdh. am])-4),1)),"")</f>
        <v/>
      </c>
      <c r="K138" s="13">
        <f>IF(tab_plan[[#This Row],[1. Wdh. ]]&lt;&gt;"",tab_plan[[#This Row],[1. Wdh. ]],IFERROR(tab_plan[[#This Row],[Datum]]+VLOOKUP(tab_plan[[#This Row],[Wochentag]],tab_wiederholung[],2,0),""))</f>
        <v>44330</v>
      </c>
      <c r="L138" s="13">
        <f>IF(tab_plan[[#This Row],[2. Wdh. ]]&lt;&gt;"",tab_plan[[#This Row],[2. Wdh. ]],IFERROR(tab_plan[[#This Row],[Datum]]+VLOOKUP(tab_plan[[#This Row],[Wochentag]],tab_wiederholung[],3,0),""))</f>
        <v>44331</v>
      </c>
      <c r="M138" s="13">
        <f>IF(tab_plan[[#This Row],[3. Wdh. ]]&lt;&gt;"",tab_plan[[#This Row],[3. Wdh. ]],IFERROR(tab_plan[[#This Row],[Datum]]+VLOOKUP(tab_plan[[#This Row],[Wochentag]],tab_wiederholung[],4,0),""))</f>
        <v>44333</v>
      </c>
      <c r="N138" s="13">
        <f>IF(tab_plan[[#This Row],[4. Wdh. ]]&lt;&gt;"",tab_plan[[#This Row],[4. Wdh. ]],IFERROR(tab_plan[[#This Row],[Datum]]+VLOOKUP(tab_plan[[#This Row],[Wochentag]],tab_wiederholung[],5,0),""))</f>
        <v>44337</v>
      </c>
      <c r="O138" s="13">
        <f>IF(tab_plan[[#This Row],[5. Wdh. ]]&lt;&gt;"",tab_plan[[#This Row],[5. Wdh. ]],IFERROR(tab_plan[[#This Row],[Datum]]+VLOOKUP(tab_plan[[#This Row],[Wochentag]],tab_wiederholung[],6,0),""))</f>
        <v>44351</v>
      </c>
      <c r="P138" s="13">
        <f>IF(tab_plan[[#This Row],[6. Wdh. ]]&lt;&gt;"",tab_plan[[#This Row],[6. Wdh. ]],IFERROR(tab_plan[[#This Row],[Datum]]+VLOOKUP(tab_plan[[#This Row],[Wochentag]],tab_wiederholung[],7,0),""))</f>
        <v>44386</v>
      </c>
      <c r="Q138" s="13">
        <f>IF(tab_plan[[#This Row],[7. Wdh. ]]&lt;&gt;"",tab_plan[[#This Row],[7. Wdh. ]],IFERROR(tab_plan[[#This Row],[Datum]]+VLOOKUP(tab_plan[[#This Row],[Wochentag]],tab_wiederholung[],8,0),""))</f>
        <v>44694</v>
      </c>
      <c r="R138" s="13"/>
      <c r="S138" s="13"/>
      <c r="T138" s="13"/>
      <c r="U138" s="13"/>
      <c r="V138" s="13"/>
      <c r="W138" s="13"/>
      <c r="X138" s="13"/>
      <c r="Y138" s="13" t="str">
        <f>IF(tab_plan[[#This Row],[Aufgabe]]&lt;&gt;"",tab_plan[[#This Row],[Aufgabe]]&amp;" ("&amp;TEXT(tab_plan[[#This Row],[Datum]],"T.M.")&amp;")","")</f>
        <v/>
      </c>
      <c r="Z138" s="13" t="e" cm="1">
        <f t="array" ref="Z138">tab_plan[[#This Row],[Datum]]=INDEX(tab_feiertage[Datum],SMALL(IF((tab_feiertage[Datum]=tab_plan[[#This Row],[Datum]])*(tab_feiertage[Gültigkeit]="x"),ROW(tab_feiertage[Datum])-31),1))</f>
        <v>#NUM!</v>
      </c>
    </row>
    <row r="139" spans="1:26" x14ac:dyDescent="0.25">
      <c r="A139" s="10" t="str">
        <f>TEXT(tab_plan[[#This Row],[Datum]],"TTTT")</f>
        <v>Samstag</v>
      </c>
      <c r="B139" s="9">
        <f t="shared" si="2"/>
        <v>44331</v>
      </c>
      <c r="C139" s="6"/>
      <c r="D139" s="6" t="str" cm="1">
        <f t="array" ref="D139">IFERROR(INDEX(tab_plan[Text],SMALL(IF(tab_plan[1. Wdh. am]=tab_plan[[#This Row],[Datum]],ROW(tab_plan[1. Wdh. am])-4),1)),"")</f>
        <v/>
      </c>
      <c r="E139" s="6" t="str" cm="1">
        <f t="array" ref="E139">IFERROR(INDEX(tab_plan[Text],SMALL(IF(tab_plan[2. Wdh. am]=tab_plan[[#This Row],[Datum]],ROW(tab_plan[2. Wdh. am])-4),1)),"")</f>
        <v/>
      </c>
      <c r="F139" s="6" t="str" cm="1">
        <f t="array" ref="F139">IFERROR(INDEX(tab_plan[Text],SMALL(IF(tab_plan[3. Wdh. am]=tab_plan[[#This Row],[Datum]],ROW(tab_plan[3. Wdh. am])-4),1)),"")</f>
        <v/>
      </c>
      <c r="G139" s="6" t="str" cm="1">
        <f t="array" ref="G139">IFERROR(INDEX(tab_plan[Text],SMALL(IF(tab_plan[4. Wdh. am]=tab_plan[[#This Row],[Datum]],ROW(tab_plan[4. Wdh. am])-4),1)),"")</f>
        <v/>
      </c>
      <c r="H139" s="6" t="str" cm="1">
        <f t="array" ref="H139">IFERROR(INDEX(tab_plan[Text],SMALL(IF(tab_plan[5. Wdh. am]=tab_plan[[#This Row],[Datum]],ROW(tab_plan[5. Wdh. am])-4),1)),"")</f>
        <v/>
      </c>
      <c r="I139" s="6" t="str" cm="1">
        <f t="array" ref="I139">IFERROR(INDEX(tab_plan[Text],SMALL(IF(tab_plan[6. Wdh. am]=tab_plan[[#This Row],[Datum]],ROW(tab_plan[6. Wdh. am])-4),1)),"")</f>
        <v/>
      </c>
      <c r="J139" s="6" t="str" cm="1">
        <f t="array" ref="J139">IFERROR(INDEX(tab_plan[Text],SMALL(IF(tab_plan[7. Wdh. am]=tab_plan[[#This Row],[Datum]],ROW(tab_plan[7. Wdh. am])-4),1)),"")</f>
        <v/>
      </c>
      <c r="K139" s="13">
        <f>IF(tab_plan[[#This Row],[1. Wdh. ]]&lt;&gt;"",tab_plan[[#This Row],[1. Wdh. ]],IFERROR(tab_plan[[#This Row],[Datum]]+VLOOKUP(tab_plan[[#This Row],[Wochentag]],tab_wiederholung[],2,0),""))</f>
        <v>44331</v>
      </c>
      <c r="L139" s="13">
        <f>IF(tab_plan[[#This Row],[2. Wdh. ]]&lt;&gt;"",tab_plan[[#This Row],[2. Wdh. ]],IFERROR(tab_plan[[#This Row],[Datum]]+VLOOKUP(tab_plan[[#This Row],[Wochentag]],tab_wiederholung[],3,0),""))</f>
        <v>44332</v>
      </c>
      <c r="M139" s="13">
        <f>IF(tab_plan[[#This Row],[3. Wdh. ]]&lt;&gt;"",tab_plan[[#This Row],[3. Wdh. ]],IFERROR(tab_plan[[#This Row],[Datum]]+VLOOKUP(tab_plan[[#This Row],[Wochentag]],tab_wiederholung[],4,0),""))</f>
        <v>44334</v>
      </c>
      <c r="N139" s="13">
        <f>IF(tab_plan[[#This Row],[4. Wdh. ]]&lt;&gt;"",tab_plan[[#This Row],[4. Wdh. ]],IFERROR(tab_plan[[#This Row],[Datum]]+VLOOKUP(tab_plan[[#This Row],[Wochentag]],tab_wiederholung[],5,0),""))</f>
        <v>44338</v>
      </c>
      <c r="O139" s="13">
        <f>IF(tab_plan[[#This Row],[5. Wdh. ]]&lt;&gt;"",tab_plan[[#This Row],[5. Wdh. ]],IFERROR(tab_plan[[#This Row],[Datum]]+VLOOKUP(tab_plan[[#This Row],[Wochentag]],tab_wiederholung[],6,0),""))</f>
        <v>44352</v>
      </c>
      <c r="P139" s="13">
        <f>IF(tab_plan[[#This Row],[6. Wdh. ]]&lt;&gt;"",tab_plan[[#This Row],[6. Wdh. ]],IFERROR(tab_plan[[#This Row],[Datum]]+VLOOKUP(tab_plan[[#This Row],[Wochentag]],tab_wiederholung[],7,0),""))</f>
        <v>44387</v>
      </c>
      <c r="Q139" s="13">
        <f>IF(tab_plan[[#This Row],[7. Wdh. ]]&lt;&gt;"",tab_plan[[#This Row],[7. Wdh. ]],IFERROR(tab_plan[[#This Row],[Datum]]+VLOOKUP(tab_plan[[#This Row],[Wochentag]],tab_wiederholung[],8,0),""))</f>
        <v>44695</v>
      </c>
      <c r="R139" s="13"/>
      <c r="S139" s="13"/>
      <c r="T139" s="13"/>
      <c r="U139" s="13"/>
      <c r="V139" s="13"/>
      <c r="W139" s="13"/>
      <c r="X139" s="13"/>
      <c r="Y139" s="13" t="str">
        <f>IF(tab_plan[[#This Row],[Aufgabe]]&lt;&gt;"",tab_plan[[#This Row],[Aufgabe]]&amp;" ("&amp;TEXT(tab_plan[[#This Row],[Datum]],"T.M.")&amp;")","")</f>
        <v/>
      </c>
      <c r="Z139" s="13" t="e" cm="1">
        <f t="array" ref="Z139">tab_plan[[#This Row],[Datum]]=INDEX(tab_feiertage[Datum],SMALL(IF((tab_feiertage[Datum]=tab_plan[[#This Row],[Datum]])*(tab_feiertage[Gültigkeit]="x"),ROW(tab_feiertage[Datum])-31),1))</f>
        <v>#NUM!</v>
      </c>
    </row>
    <row r="140" spans="1:26" x14ac:dyDescent="0.25">
      <c r="A140" s="10" t="str">
        <f>TEXT(tab_plan[[#This Row],[Datum]],"TTTT")</f>
        <v>Sonntag</v>
      </c>
      <c r="B140" s="9">
        <f t="shared" si="2"/>
        <v>44332</v>
      </c>
      <c r="C140" s="6"/>
      <c r="D140" s="6" t="str" cm="1">
        <f t="array" ref="D140">IFERROR(INDEX(tab_plan[Text],SMALL(IF(tab_plan[1. Wdh. am]=tab_plan[[#This Row],[Datum]],ROW(tab_plan[1. Wdh. am])-4),1)),"")</f>
        <v/>
      </c>
      <c r="E140" s="6" t="str" cm="1">
        <f t="array" ref="E140">IFERROR(INDEX(tab_plan[Text],SMALL(IF(tab_plan[2. Wdh. am]=tab_plan[[#This Row],[Datum]],ROW(tab_plan[2. Wdh. am])-4),1)),"")</f>
        <v/>
      </c>
      <c r="F140" s="6" t="str" cm="1">
        <f t="array" ref="F140">IFERROR(INDEX(tab_plan[Text],SMALL(IF(tab_plan[3. Wdh. am]=tab_plan[[#This Row],[Datum]],ROW(tab_plan[3. Wdh. am])-4),1)),"")</f>
        <v/>
      </c>
      <c r="G140" s="6" t="str" cm="1">
        <f t="array" ref="G140">IFERROR(INDEX(tab_plan[Text],SMALL(IF(tab_plan[4. Wdh. am]=tab_plan[[#This Row],[Datum]],ROW(tab_plan[4. Wdh. am])-4),1)),"")</f>
        <v/>
      </c>
      <c r="H140" s="6" t="str" cm="1">
        <f t="array" ref="H140">IFERROR(INDEX(tab_plan[Text],SMALL(IF(tab_plan[5. Wdh. am]=tab_plan[[#This Row],[Datum]],ROW(tab_plan[5. Wdh. am])-4),1)),"")</f>
        <v/>
      </c>
      <c r="I140" s="6" t="str" cm="1">
        <f t="array" ref="I140">IFERROR(INDEX(tab_plan[Text],SMALL(IF(tab_plan[6. Wdh. am]=tab_plan[[#This Row],[Datum]],ROW(tab_plan[6. Wdh. am])-4),1)),"")</f>
        <v/>
      </c>
      <c r="J140" s="6" t="str" cm="1">
        <f t="array" ref="J140">IFERROR(INDEX(tab_plan[Text],SMALL(IF(tab_plan[7. Wdh. am]=tab_plan[[#This Row],[Datum]],ROW(tab_plan[7. Wdh. am])-4),1)),"")</f>
        <v/>
      </c>
      <c r="K140" s="13">
        <f>IF(tab_plan[[#This Row],[1. Wdh. ]]&lt;&gt;"",tab_plan[[#This Row],[1. Wdh. ]],IFERROR(tab_plan[[#This Row],[Datum]]+VLOOKUP(tab_plan[[#This Row],[Wochentag]],tab_wiederholung[],2,0),""))</f>
        <v>44332</v>
      </c>
      <c r="L140" s="13">
        <f>IF(tab_plan[[#This Row],[2. Wdh. ]]&lt;&gt;"",tab_plan[[#This Row],[2. Wdh. ]],IFERROR(tab_plan[[#This Row],[Datum]]+VLOOKUP(tab_plan[[#This Row],[Wochentag]],tab_wiederholung[],3,0),""))</f>
        <v>44333</v>
      </c>
      <c r="M140" s="13">
        <f>IF(tab_plan[[#This Row],[3. Wdh. ]]&lt;&gt;"",tab_plan[[#This Row],[3. Wdh. ]],IFERROR(tab_plan[[#This Row],[Datum]]+VLOOKUP(tab_plan[[#This Row],[Wochentag]],tab_wiederholung[],4,0),""))</f>
        <v>44335</v>
      </c>
      <c r="N140" s="13">
        <f>IF(tab_plan[[#This Row],[4. Wdh. ]]&lt;&gt;"",tab_plan[[#This Row],[4. Wdh. ]],IFERROR(tab_plan[[#This Row],[Datum]]+VLOOKUP(tab_plan[[#This Row],[Wochentag]],tab_wiederholung[],5,0),""))</f>
        <v>44339</v>
      </c>
      <c r="O140" s="13">
        <f>IF(tab_plan[[#This Row],[5. Wdh. ]]&lt;&gt;"",tab_plan[[#This Row],[5. Wdh. ]],IFERROR(tab_plan[[#This Row],[Datum]]+VLOOKUP(tab_plan[[#This Row],[Wochentag]],tab_wiederholung[],6,0),""))</f>
        <v>44353</v>
      </c>
      <c r="P140" s="13">
        <f>IF(tab_plan[[#This Row],[6. Wdh. ]]&lt;&gt;"",tab_plan[[#This Row],[6. Wdh. ]],IFERROR(tab_plan[[#This Row],[Datum]]+VLOOKUP(tab_plan[[#This Row],[Wochentag]],tab_wiederholung[],7,0),""))</f>
        <v>44388</v>
      </c>
      <c r="Q140" s="13">
        <f>IF(tab_plan[[#This Row],[7. Wdh. ]]&lt;&gt;"",tab_plan[[#This Row],[7. Wdh. ]],IFERROR(tab_plan[[#This Row],[Datum]]+VLOOKUP(tab_plan[[#This Row],[Wochentag]],tab_wiederholung[],8,0),""))</f>
        <v>44696</v>
      </c>
      <c r="R140" s="13"/>
      <c r="S140" s="13"/>
      <c r="T140" s="13"/>
      <c r="U140" s="13"/>
      <c r="V140" s="13"/>
      <c r="W140" s="13"/>
      <c r="X140" s="13"/>
      <c r="Y140" s="13" t="str">
        <f>IF(tab_plan[[#This Row],[Aufgabe]]&lt;&gt;"",tab_plan[[#This Row],[Aufgabe]]&amp;" ("&amp;TEXT(tab_plan[[#This Row],[Datum]],"T.M.")&amp;")","")</f>
        <v/>
      </c>
      <c r="Z140" s="13" t="e" cm="1">
        <f t="array" ref="Z140">tab_plan[[#This Row],[Datum]]=INDEX(tab_feiertage[Datum],SMALL(IF((tab_feiertage[Datum]=tab_plan[[#This Row],[Datum]])*(tab_feiertage[Gültigkeit]="x"),ROW(tab_feiertage[Datum])-31),1))</f>
        <v>#NUM!</v>
      </c>
    </row>
    <row r="141" spans="1:26" x14ac:dyDescent="0.25">
      <c r="A141" s="10" t="str">
        <f>TEXT(tab_plan[[#This Row],[Datum]],"TTTT")</f>
        <v>Montag</v>
      </c>
      <c r="B141" s="9">
        <f t="shared" si="2"/>
        <v>44333</v>
      </c>
      <c r="C141" s="6"/>
      <c r="D141" s="6" t="str" cm="1">
        <f t="array" ref="D141">IFERROR(INDEX(tab_plan[Text],SMALL(IF(tab_plan[1. Wdh. am]=tab_plan[[#This Row],[Datum]],ROW(tab_plan[1. Wdh. am])-4),1)),"")</f>
        <v/>
      </c>
      <c r="E141" s="6" t="str" cm="1">
        <f t="array" ref="E141">IFERROR(INDEX(tab_plan[Text],SMALL(IF(tab_plan[2. Wdh. am]=tab_plan[[#This Row],[Datum]],ROW(tab_plan[2. Wdh. am])-4),1)),"")</f>
        <v/>
      </c>
      <c r="F141" s="6" t="str" cm="1">
        <f t="array" ref="F141">IFERROR(INDEX(tab_plan[Text],SMALL(IF(tab_plan[3. Wdh. am]=tab_plan[[#This Row],[Datum]],ROW(tab_plan[3. Wdh. am])-4),1)),"")</f>
        <v/>
      </c>
      <c r="G141" s="6" t="str" cm="1">
        <f t="array" ref="G141">IFERROR(INDEX(tab_plan[Text],SMALL(IF(tab_plan[4. Wdh. am]=tab_plan[[#This Row],[Datum]],ROW(tab_plan[4. Wdh. am])-4),1)),"")</f>
        <v/>
      </c>
      <c r="H141" s="6" t="str" cm="1">
        <f t="array" ref="H141">IFERROR(INDEX(tab_plan[Text],SMALL(IF(tab_plan[5. Wdh. am]=tab_plan[[#This Row],[Datum]],ROW(tab_plan[5. Wdh. am])-4),1)),"")</f>
        <v/>
      </c>
      <c r="I141" s="6" t="str" cm="1">
        <f t="array" ref="I141">IFERROR(INDEX(tab_plan[Text],SMALL(IF(tab_plan[6. Wdh. am]=tab_plan[[#This Row],[Datum]],ROW(tab_plan[6. Wdh. am])-4),1)),"")</f>
        <v/>
      </c>
      <c r="J141" s="6" t="str" cm="1">
        <f t="array" ref="J141">IFERROR(INDEX(tab_plan[Text],SMALL(IF(tab_plan[7. Wdh. am]=tab_plan[[#This Row],[Datum]],ROW(tab_plan[7. Wdh. am])-4),1)),"")</f>
        <v/>
      </c>
      <c r="K141" s="13">
        <f>IF(tab_plan[[#This Row],[1. Wdh. ]]&lt;&gt;"",tab_plan[[#This Row],[1. Wdh. ]],IFERROR(tab_plan[[#This Row],[Datum]]+VLOOKUP(tab_plan[[#This Row],[Wochentag]],tab_wiederholung[],2,0),""))</f>
        <v>44333</v>
      </c>
      <c r="L141" s="13">
        <f>IF(tab_plan[[#This Row],[2. Wdh. ]]&lt;&gt;"",tab_plan[[#This Row],[2. Wdh. ]],IFERROR(tab_plan[[#This Row],[Datum]]+VLOOKUP(tab_plan[[#This Row],[Wochentag]],tab_wiederholung[],3,0),""))</f>
        <v>44334</v>
      </c>
      <c r="M141" s="13">
        <f>IF(tab_plan[[#This Row],[3. Wdh. ]]&lt;&gt;"",tab_plan[[#This Row],[3. Wdh. ]],IFERROR(tab_plan[[#This Row],[Datum]]+VLOOKUP(tab_plan[[#This Row],[Wochentag]],tab_wiederholung[],4,0),""))</f>
        <v>44336</v>
      </c>
      <c r="N141" s="13">
        <f>IF(tab_plan[[#This Row],[4. Wdh. ]]&lt;&gt;"",tab_plan[[#This Row],[4. Wdh. ]],IFERROR(tab_plan[[#This Row],[Datum]]+VLOOKUP(tab_plan[[#This Row],[Wochentag]],tab_wiederholung[],5,0),""))</f>
        <v>44340</v>
      </c>
      <c r="O141" s="13">
        <f>IF(tab_plan[[#This Row],[5. Wdh. ]]&lt;&gt;"",tab_plan[[#This Row],[5. Wdh. ]],IFERROR(tab_plan[[#This Row],[Datum]]+VLOOKUP(tab_plan[[#This Row],[Wochentag]],tab_wiederholung[],6,0),""))</f>
        <v>44354</v>
      </c>
      <c r="P141" s="13">
        <f>IF(tab_plan[[#This Row],[6. Wdh. ]]&lt;&gt;"",tab_plan[[#This Row],[6. Wdh. ]],IFERROR(tab_plan[[#This Row],[Datum]]+VLOOKUP(tab_plan[[#This Row],[Wochentag]],tab_wiederholung[],7,0),""))</f>
        <v>44389</v>
      </c>
      <c r="Q141" s="13">
        <f>IF(tab_plan[[#This Row],[7. Wdh. ]]&lt;&gt;"",tab_plan[[#This Row],[7. Wdh. ]],IFERROR(tab_plan[[#This Row],[Datum]]+VLOOKUP(tab_plan[[#This Row],[Wochentag]],tab_wiederholung[],8,0),""))</f>
        <v>44697</v>
      </c>
      <c r="R141" s="13"/>
      <c r="S141" s="13"/>
      <c r="T141" s="13"/>
      <c r="U141" s="13"/>
      <c r="V141" s="13"/>
      <c r="W141" s="13"/>
      <c r="X141" s="13"/>
      <c r="Y141" s="13" t="str">
        <f>IF(tab_plan[[#This Row],[Aufgabe]]&lt;&gt;"",tab_plan[[#This Row],[Aufgabe]]&amp;" ("&amp;TEXT(tab_plan[[#This Row],[Datum]],"T.M.")&amp;")","")</f>
        <v/>
      </c>
      <c r="Z141" s="13" t="e" cm="1">
        <f t="array" ref="Z141">tab_plan[[#This Row],[Datum]]=INDEX(tab_feiertage[Datum],SMALL(IF((tab_feiertage[Datum]=tab_plan[[#This Row],[Datum]])*(tab_feiertage[Gültigkeit]="x"),ROW(tab_feiertage[Datum])-31),1))</f>
        <v>#NUM!</v>
      </c>
    </row>
    <row r="142" spans="1:26" x14ac:dyDescent="0.25">
      <c r="A142" s="10" t="str">
        <f>TEXT(tab_plan[[#This Row],[Datum]],"TTTT")</f>
        <v>Dienstag</v>
      </c>
      <c r="B142" s="9">
        <f t="shared" si="2"/>
        <v>44334</v>
      </c>
      <c r="C142" s="6"/>
      <c r="D142" s="6" t="str" cm="1">
        <f t="array" ref="D142">IFERROR(INDEX(tab_plan[Text],SMALL(IF(tab_plan[1. Wdh. am]=tab_plan[[#This Row],[Datum]],ROW(tab_plan[1. Wdh. am])-4),1)),"")</f>
        <v/>
      </c>
      <c r="E142" s="6" t="str" cm="1">
        <f t="array" ref="E142">IFERROR(INDEX(tab_plan[Text],SMALL(IF(tab_plan[2. Wdh. am]=tab_plan[[#This Row],[Datum]],ROW(tab_plan[2. Wdh. am])-4),1)),"")</f>
        <v/>
      </c>
      <c r="F142" s="6" t="str" cm="1">
        <f t="array" ref="F142">IFERROR(INDEX(tab_plan[Text],SMALL(IF(tab_plan[3. Wdh. am]=tab_plan[[#This Row],[Datum]],ROW(tab_plan[3. Wdh. am])-4),1)),"")</f>
        <v/>
      </c>
      <c r="G142" s="6" t="str" cm="1">
        <f t="array" ref="G142">IFERROR(INDEX(tab_plan[Text],SMALL(IF(tab_plan[4. Wdh. am]=tab_plan[[#This Row],[Datum]],ROW(tab_plan[4. Wdh. am])-4),1)),"")</f>
        <v/>
      </c>
      <c r="H142" s="6" t="str" cm="1">
        <f t="array" ref="H142">IFERROR(INDEX(tab_plan[Text],SMALL(IF(tab_plan[5. Wdh. am]=tab_plan[[#This Row],[Datum]],ROW(tab_plan[5. Wdh. am])-4),1)),"")</f>
        <v/>
      </c>
      <c r="I142" s="6" t="str" cm="1">
        <f t="array" ref="I142">IFERROR(INDEX(tab_plan[Text],SMALL(IF(tab_plan[6. Wdh. am]=tab_plan[[#This Row],[Datum]],ROW(tab_plan[6. Wdh. am])-4),1)),"")</f>
        <v/>
      </c>
      <c r="J142" s="6" t="str" cm="1">
        <f t="array" ref="J142">IFERROR(INDEX(tab_plan[Text],SMALL(IF(tab_plan[7. Wdh. am]=tab_plan[[#This Row],[Datum]],ROW(tab_plan[7. Wdh. am])-4),1)),"")</f>
        <v/>
      </c>
      <c r="K142" s="13">
        <f>IF(tab_plan[[#This Row],[1. Wdh. ]]&lt;&gt;"",tab_plan[[#This Row],[1. Wdh. ]],IFERROR(tab_plan[[#This Row],[Datum]]+VLOOKUP(tab_plan[[#This Row],[Wochentag]],tab_wiederholung[],2,0),""))</f>
        <v>44334</v>
      </c>
      <c r="L142" s="13">
        <f>IF(tab_plan[[#This Row],[2. Wdh. ]]&lt;&gt;"",tab_plan[[#This Row],[2. Wdh. ]],IFERROR(tab_plan[[#This Row],[Datum]]+VLOOKUP(tab_plan[[#This Row],[Wochentag]],tab_wiederholung[],3,0),""))</f>
        <v>44335</v>
      </c>
      <c r="M142" s="13">
        <f>IF(tab_plan[[#This Row],[3. Wdh. ]]&lt;&gt;"",tab_plan[[#This Row],[3. Wdh. ]],IFERROR(tab_plan[[#This Row],[Datum]]+VLOOKUP(tab_plan[[#This Row],[Wochentag]],tab_wiederholung[],4,0),""))</f>
        <v>44337</v>
      </c>
      <c r="N142" s="13">
        <f>IF(tab_plan[[#This Row],[4. Wdh. ]]&lt;&gt;"",tab_plan[[#This Row],[4. Wdh. ]],IFERROR(tab_plan[[#This Row],[Datum]]+VLOOKUP(tab_plan[[#This Row],[Wochentag]],tab_wiederholung[],5,0),""))</f>
        <v>44341</v>
      </c>
      <c r="O142" s="13">
        <f>IF(tab_plan[[#This Row],[5. Wdh. ]]&lt;&gt;"",tab_plan[[#This Row],[5. Wdh. ]],IFERROR(tab_plan[[#This Row],[Datum]]+VLOOKUP(tab_plan[[#This Row],[Wochentag]],tab_wiederholung[],6,0),""))</f>
        <v>44355</v>
      </c>
      <c r="P142" s="13">
        <f>IF(tab_plan[[#This Row],[6. Wdh. ]]&lt;&gt;"",tab_plan[[#This Row],[6. Wdh. ]],IFERROR(tab_plan[[#This Row],[Datum]]+VLOOKUP(tab_plan[[#This Row],[Wochentag]],tab_wiederholung[],7,0),""))</f>
        <v>44390</v>
      </c>
      <c r="Q142" s="13">
        <f>IF(tab_plan[[#This Row],[7. Wdh. ]]&lt;&gt;"",tab_plan[[#This Row],[7. Wdh. ]],IFERROR(tab_plan[[#This Row],[Datum]]+VLOOKUP(tab_plan[[#This Row],[Wochentag]],tab_wiederholung[],8,0),""))</f>
        <v>44698</v>
      </c>
      <c r="R142" s="13"/>
      <c r="S142" s="13"/>
      <c r="T142" s="13"/>
      <c r="U142" s="13"/>
      <c r="V142" s="13"/>
      <c r="W142" s="13"/>
      <c r="X142" s="13"/>
      <c r="Y142" s="13" t="str">
        <f>IF(tab_plan[[#This Row],[Aufgabe]]&lt;&gt;"",tab_plan[[#This Row],[Aufgabe]]&amp;" ("&amp;TEXT(tab_plan[[#This Row],[Datum]],"T.M.")&amp;")","")</f>
        <v/>
      </c>
      <c r="Z142" s="13" t="e" cm="1">
        <f t="array" ref="Z142">tab_plan[[#This Row],[Datum]]=INDEX(tab_feiertage[Datum],SMALL(IF((tab_feiertage[Datum]=tab_plan[[#This Row],[Datum]])*(tab_feiertage[Gültigkeit]="x"),ROW(tab_feiertage[Datum])-31),1))</f>
        <v>#NUM!</v>
      </c>
    </row>
    <row r="143" spans="1:26" x14ac:dyDescent="0.25">
      <c r="A143" s="10" t="str">
        <f>TEXT(tab_plan[[#This Row],[Datum]],"TTTT")</f>
        <v>Mittwoch</v>
      </c>
      <c r="B143" s="9">
        <f t="shared" si="2"/>
        <v>44335</v>
      </c>
      <c r="C143" s="6"/>
      <c r="D143" s="6" t="str" cm="1">
        <f t="array" ref="D143">IFERROR(INDEX(tab_plan[Text],SMALL(IF(tab_plan[1. Wdh. am]=tab_plan[[#This Row],[Datum]],ROW(tab_plan[1. Wdh. am])-4),1)),"")</f>
        <v/>
      </c>
      <c r="E143" s="6" t="str" cm="1">
        <f t="array" ref="E143">IFERROR(INDEX(tab_plan[Text],SMALL(IF(tab_plan[2. Wdh. am]=tab_plan[[#This Row],[Datum]],ROW(tab_plan[2. Wdh. am])-4),1)),"")</f>
        <v/>
      </c>
      <c r="F143" s="6" t="str" cm="1">
        <f t="array" ref="F143">IFERROR(INDEX(tab_plan[Text],SMALL(IF(tab_plan[3. Wdh. am]=tab_plan[[#This Row],[Datum]],ROW(tab_plan[3. Wdh. am])-4),1)),"")</f>
        <v/>
      </c>
      <c r="G143" s="6" t="str" cm="1">
        <f t="array" ref="G143">IFERROR(INDEX(tab_plan[Text],SMALL(IF(tab_plan[4. Wdh. am]=tab_plan[[#This Row],[Datum]],ROW(tab_plan[4. Wdh. am])-4),1)),"")</f>
        <v/>
      </c>
      <c r="H143" s="6" t="str" cm="1">
        <f t="array" ref="H143">IFERROR(INDEX(tab_plan[Text],SMALL(IF(tab_plan[5. Wdh. am]=tab_plan[[#This Row],[Datum]],ROW(tab_plan[5. Wdh. am])-4),1)),"")</f>
        <v/>
      </c>
      <c r="I143" s="6" t="str" cm="1">
        <f t="array" ref="I143">IFERROR(INDEX(tab_plan[Text],SMALL(IF(tab_plan[6. Wdh. am]=tab_plan[[#This Row],[Datum]],ROW(tab_plan[6. Wdh. am])-4),1)),"")</f>
        <v/>
      </c>
      <c r="J143" s="6" t="str" cm="1">
        <f t="array" ref="J143">IFERROR(INDEX(tab_plan[Text],SMALL(IF(tab_plan[7. Wdh. am]=tab_plan[[#This Row],[Datum]],ROW(tab_plan[7. Wdh. am])-4),1)),"")</f>
        <v/>
      </c>
      <c r="K143" s="13">
        <f>IF(tab_plan[[#This Row],[1. Wdh. ]]&lt;&gt;"",tab_plan[[#This Row],[1. Wdh. ]],IFERROR(tab_plan[[#This Row],[Datum]]+VLOOKUP(tab_plan[[#This Row],[Wochentag]],tab_wiederholung[],2,0),""))</f>
        <v>44335</v>
      </c>
      <c r="L143" s="13">
        <f>IF(tab_plan[[#This Row],[2. Wdh. ]]&lt;&gt;"",tab_plan[[#This Row],[2. Wdh. ]],IFERROR(tab_plan[[#This Row],[Datum]]+VLOOKUP(tab_plan[[#This Row],[Wochentag]],tab_wiederholung[],3,0),""))</f>
        <v>44336</v>
      </c>
      <c r="M143" s="13">
        <f>IF(tab_plan[[#This Row],[3. Wdh. ]]&lt;&gt;"",tab_plan[[#This Row],[3. Wdh. ]],IFERROR(tab_plan[[#This Row],[Datum]]+VLOOKUP(tab_plan[[#This Row],[Wochentag]],tab_wiederholung[],4,0),""))</f>
        <v>44338</v>
      </c>
      <c r="N143" s="13">
        <f>IF(tab_plan[[#This Row],[4. Wdh. ]]&lt;&gt;"",tab_plan[[#This Row],[4. Wdh. ]],IFERROR(tab_plan[[#This Row],[Datum]]+VLOOKUP(tab_plan[[#This Row],[Wochentag]],tab_wiederholung[],5,0),""))</f>
        <v>44342</v>
      </c>
      <c r="O143" s="13">
        <f>IF(tab_plan[[#This Row],[5. Wdh. ]]&lt;&gt;"",tab_plan[[#This Row],[5. Wdh. ]],IFERROR(tab_plan[[#This Row],[Datum]]+VLOOKUP(tab_plan[[#This Row],[Wochentag]],tab_wiederholung[],6,0),""))</f>
        <v>44356</v>
      </c>
      <c r="P143" s="13">
        <f>IF(tab_plan[[#This Row],[6. Wdh. ]]&lt;&gt;"",tab_plan[[#This Row],[6. Wdh. ]],IFERROR(tab_plan[[#This Row],[Datum]]+VLOOKUP(tab_plan[[#This Row],[Wochentag]],tab_wiederholung[],7,0),""))</f>
        <v>44391</v>
      </c>
      <c r="Q143" s="13">
        <f>IF(tab_plan[[#This Row],[7. Wdh. ]]&lt;&gt;"",tab_plan[[#This Row],[7. Wdh. ]],IFERROR(tab_plan[[#This Row],[Datum]]+VLOOKUP(tab_plan[[#This Row],[Wochentag]],tab_wiederholung[],8,0),""))</f>
        <v>44699</v>
      </c>
      <c r="R143" s="13"/>
      <c r="S143" s="13"/>
      <c r="T143" s="13"/>
      <c r="U143" s="13"/>
      <c r="V143" s="13"/>
      <c r="W143" s="13"/>
      <c r="X143" s="13"/>
      <c r="Y143" s="13" t="str">
        <f>IF(tab_plan[[#This Row],[Aufgabe]]&lt;&gt;"",tab_plan[[#This Row],[Aufgabe]]&amp;" ("&amp;TEXT(tab_plan[[#This Row],[Datum]],"T.M.")&amp;")","")</f>
        <v/>
      </c>
      <c r="Z143" s="13" t="e" cm="1">
        <f t="array" ref="Z143">tab_plan[[#This Row],[Datum]]=INDEX(tab_feiertage[Datum],SMALL(IF((tab_feiertage[Datum]=tab_plan[[#This Row],[Datum]])*(tab_feiertage[Gültigkeit]="x"),ROW(tab_feiertage[Datum])-31),1))</f>
        <v>#NUM!</v>
      </c>
    </row>
    <row r="144" spans="1:26" x14ac:dyDescent="0.25">
      <c r="A144" s="10" t="str">
        <f>TEXT(tab_plan[[#This Row],[Datum]],"TTTT")</f>
        <v>Donnerstag</v>
      </c>
      <c r="B144" s="9">
        <f t="shared" si="2"/>
        <v>44336</v>
      </c>
      <c r="C144" s="6"/>
      <c r="D144" s="6" t="str" cm="1">
        <f t="array" ref="D144">IFERROR(INDEX(tab_plan[Text],SMALL(IF(tab_plan[1. Wdh. am]=tab_plan[[#This Row],[Datum]],ROW(tab_plan[1. Wdh. am])-4),1)),"")</f>
        <v/>
      </c>
      <c r="E144" s="6" t="str" cm="1">
        <f t="array" ref="E144">IFERROR(INDEX(tab_plan[Text],SMALL(IF(tab_plan[2. Wdh. am]=tab_plan[[#This Row],[Datum]],ROW(tab_plan[2. Wdh. am])-4),1)),"")</f>
        <v/>
      </c>
      <c r="F144" s="6" t="str" cm="1">
        <f t="array" ref="F144">IFERROR(INDEX(tab_plan[Text],SMALL(IF(tab_plan[3. Wdh. am]=tab_plan[[#This Row],[Datum]],ROW(tab_plan[3. Wdh. am])-4),1)),"")</f>
        <v/>
      </c>
      <c r="G144" s="6" t="str" cm="1">
        <f t="array" ref="G144">IFERROR(INDEX(tab_plan[Text],SMALL(IF(tab_plan[4. Wdh. am]=tab_plan[[#This Row],[Datum]],ROW(tab_plan[4. Wdh. am])-4),1)),"")</f>
        <v/>
      </c>
      <c r="H144" s="6" t="str" cm="1">
        <f t="array" ref="H144">IFERROR(INDEX(tab_plan[Text],SMALL(IF(tab_plan[5. Wdh. am]=tab_plan[[#This Row],[Datum]],ROW(tab_plan[5. Wdh. am])-4),1)),"")</f>
        <v/>
      </c>
      <c r="I144" s="6" t="str" cm="1">
        <f t="array" ref="I144">IFERROR(INDEX(tab_plan[Text],SMALL(IF(tab_plan[6. Wdh. am]=tab_plan[[#This Row],[Datum]],ROW(tab_plan[6. Wdh. am])-4),1)),"")</f>
        <v/>
      </c>
      <c r="J144" s="6" t="str" cm="1">
        <f t="array" ref="J144">IFERROR(INDEX(tab_plan[Text],SMALL(IF(tab_plan[7. Wdh. am]=tab_plan[[#This Row],[Datum]],ROW(tab_plan[7. Wdh. am])-4),1)),"")</f>
        <v/>
      </c>
      <c r="K144" s="13">
        <f>IF(tab_plan[[#This Row],[1. Wdh. ]]&lt;&gt;"",tab_plan[[#This Row],[1. Wdh. ]],IFERROR(tab_plan[[#This Row],[Datum]]+VLOOKUP(tab_plan[[#This Row],[Wochentag]],tab_wiederholung[],2,0),""))</f>
        <v>44336</v>
      </c>
      <c r="L144" s="13">
        <f>IF(tab_plan[[#This Row],[2. Wdh. ]]&lt;&gt;"",tab_plan[[#This Row],[2. Wdh. ]],IFERROR(tab_plan[[#This Row],[Datum]]+VLOOKUP(tab_plan[[#This Row],[Wochentag]],tab_wiederholung[],3,0),""))</f>
        <v>44337</v>
      </c>
      <c r="M144" s="13">
        <f>IF(tab_plan[[#This Row],[3. Wdh. ]]&lt;&gt;"",tab_plan[[#This Row],[3. Wdh. ]],IFERROR(tab_plan[[#This Row],[Datum]]+VLOOKUP(tab_plan[[#This Row],[Wochentag]],tab_wiederholung[],4,0),""))</f>
        <v>44339</v>
      </c>
      <c r="N144" s="13">
        <f>IF(tab_plan[[#This Row],[4. Wdh. ]]&lt;&gt;"",tab_plan[[#This Row],[4. Wdh. ]],IFERROR(tab_plan[[#This Row],[Datum]]+VLOOKUP(tab_plan[[#This Row],[Wochentag]],tab_wiederholung[],5,0),""))</f>
        <v>44343</v>
      </c>
      <c r="O144" s="13">
        <f>IF(tab_plan[[#This Row],[5. Wdh. ]]&lt;&gt;"",tab_plan[[#This Row],[5. Wdh. ]],IFERROR(tab_plan[[#This Row],[Datum]]+VLOOKUP(tab_plan[[#This Row],[Wochentag]],tab_wiederholung[],6,0),""))</f>
        <v>44357</v>
      </c>
      <c r="P144" s="13">
        <f>IF(tab_plan[[#This Row],[6. Wdh. ]]&lt;&gt;"",tab_plan[[#This Row],[6. Wdh. ]],IFERROR(tab_plan[[#This Row],[Datum]]+VLOOKUP(tab_plan[[#This Row],[Wochentag]],tab_wiederholung[],7,0),""))</f>
        <v>44392</v>
      </c>
      <c r="Q144" s="13">
        <f>IF(tab_plan[[#This Row],[7. Wdh. ]]&lt;&gt;"",tab_plan[[#This Row],[7. Wdh. ]],IFERROR(tab_plan[[#This Row],[Datum]]+VLOOKUP(tab_plan[[#This Row],[Wochentag]],tab_wiederholung[],8,0),""))</f>
        <v>44700</v>
      </c>
      <c r="R144" s="13"/>
      <c r="S144" s="13"/>
      <c r="T144" s="13"/>
      <c r="U144" s="13"/>
      <c r="V144" s="13"/>
      <c r="W144" s="13"/>
      <c r="X144" s="13"/>
      <c r="Y144" s="13" t="str">
        <f>IF(tab_plan[[#This Row],[Aufgabe]]&lt;&gt;"",tab_plan[[#This Row],[Aufgabe]]&amp;" ("&amp;TEXT(tab_plan[[#This Row],[Datum]],"T.M.")&amp;")","")</f>
        <v/>
      </c>
      <c r="Z144" s="13" t="e" cm="1">
        <f t="array" ref="Z144">tab_plan[[#This Row],[Datum]]=INDEX(tab_feiertage[Datum],SMALL(IF((tab_feiertage[Datum]=tab_plan[[#This Row],[Datum]])*(tab_feiertage[Gültigkeit]="x"),ROW(tab_feiertage[Datum])-31),1))</f>
        <v>#NUM!</v>
      </c>
    </row>
    <row r="145" spans="1:26" x14ac:dyDescent="0.25">
      <c r="A145" s="10" t="str">
        <f>TEXT(tab_plan[[#This Row],[Datum]],"TTTT")</f>
        <v>Freitag</v>
      </c>
      <c r="B145" s="9">
        <f t="shared" si="2"/>
        <v>44337</v>
      </c>
      <c r="C145" s="6"/>
      <c r="D145" s="6" t="str" cm="1">
        <f t="array" ref="D145">IFERROR(INDEX(tab_plan[Text],SMALL(IF(tab_plan[1. Wdh. am]=tab_plan[[#This Row],[Datum]],ROW(tab_plan[1. Wdh. am])-4),1)),"")</f>
        <v/>
      </c>
      <c r="E145" s="6" t="str" cm="1">
        <f t="array" ref="E145">IFERROR(INDEX(tab_plan[Text],SMALL(IF(tab_plan[2. Wdh. am]=tab_plan[[#This Row],[Datum]],ROW(tab_plan[2. Wdh. am])-4),1)),"")</f>
        <v/>
      </c>
      <c r="F145" s="6" t="str" cm="1">
        <f t="array" ref="F145">IFERROR(INDEX(tab_plan[Text],SMALL(IF(tab_plan[3. Wdh. am]=tab_plan[[#This Row],[Datum]],ROW(tab_plan[3. Wdh. am])-4),1)),"")</f>
        <v/>
      </c>
      <c r="G145" s="6" t="str" cm="1">
        <f t="array" ref="G145">IFERROR(INDEX(tab_plan[Text],SMALL(IF(tab_plan[4. Wdh. am]=tab_plan[[#This Row],[Datum]],ROW(tab_plan[4. Wdh. am])-4),1)),"")</f>
        <v/>
      </c>
      <c r="H145" s="6" t="str" cm="1">
        <f t="array" ref="H145">IFERROR(INDEX(tab_plan[Text],SMALL(IF(tab_plan[5. Wdh. am]=tab_plan[[#This Row],[Datum]],ROW(tab_plan[5. Wdh. am])-4),1)),"")</f>
        <v/>
      </c>
      <c r="I145" s="6" t="str" cm="1">
        <f t="array" ref="I145">IFERROR(INDEX(tab_plan[Text],SMALL(IF(tab_plan[6. Wdh. am]=tab_plan[[#This Row],[Datum]],ROW(tab_plan[6. Wdh. am])-4),1)),"")</f>
        <v/>
      </c>
      <c r="J145" s="6" t="str" cm="1">
        <f t="array" ref="J145">IFERROR(INDEX(tab_plan[Text],SMALL(IF(tab_plan[7. Wdh. am]=tab_plan[[#This Row],[Datum]],ROW(tab_plan[7. Wdh. am])-4),1)),"")</f>
        <v/>
      </c>
      <c r="K145" s="13">
        <f>IF(tab_plan[[#This Row],[1. Wdh. ]]&lt;&gt;"",tab_plan[[#This Row],[1. Wdh. ]],IFERROR(tab_plan[[#This Row],[Datum]]+VLOOKUP(tab_plan[[#This Row],[Wochentag]],tab_wiederholung[],2,0),""))</f>
        <v>44337</v>
      </c>
      <c r="L145" s="13">
        <f>IF(tab_plan[[#This Row],[2. Wdh. ]]&lt;&gt;"",tab_plan[[#This Row],[2. Wdh. ]],IFERROR(tab_plan[[#This Row],[Datum]]+VLOOKUP(tab_plan[[#This Row],[Wochentag]],tab_wiederholung[],3,0),""))</f>
        <v>44338</v>
      </c>
      <c r="M145" s="13">
        <f>IF(tab_plan[[#This Row],[3. Wdh. ]]&lt;&gt;"",tab_plan[[#This Row],[3. Wdh. ]],IFERROR(tab_plan[[#This Row],[Datum]]+VLOOKUP(tab_plan[[#This Row],[Wochentag]],tab_wiederholung[],4,0),""))</f>
        <v>44340</v>
      </c>
      <c r="N145" s="13">
        <f>IF(tab_plan[[#This Row],[4. Wdh. ]]&lt;&gt;"",tab_plan[[#This Row],[4. Wdh. ]],IFERROR(tab_plan[[#This Row],[Datum]]+VLOOKUP(tab_plan[[#This Row],[Wochentag]],tab_wiederholung[],5,0),""))</f>
        <v>44344</v>
      </c>
      <c r="O145" s="13">
        <f>IF(tab_plan[[#This Row],[5. Wdh. ]]&lt;&gt;"",tab_plan[[#This Row],[5. Wdh. ]],IFERROR(tab_plan[[#This Row],[Datum]]+VLOOKUP(tab_plan[[#This Row],[Wochentag]],tab_wiederholung[],6,0),""))</f>
        <v>44358</v>
      </c>
      <c r="P145" s="13">
        <f>IF(tab_plan[[#This Row],[6. Wdh. ]]&lt;&gt;"",tab_plan[[#This Row],[6. Wdh. ]],IFERROR(tab_plan[[#This Row],[Datum]]+VLOOKUP(tab_plan[[#This Row],[Wochentag]],tab_wiederholung[],7,0),""))</f>
        <v>44393</v>
      </c>
      <c r="Q145" s="13">
        <f>IF(tab_plan[[#This Row],[7. Wdh. ]]&lt;&gt;"",tab_plan[[#This Row],[7. Wdh. ]],IFERROR(tab_plan[[#This Row],[Datum]]+VLOOKUP(tab_plan[[#This Row],[Wochentag]],tab_wiederholung[],8,0),""))</f>
        <v>44701</v>
      </c>
      <c r="R145" s="13"/>
      <c r="S145" s="13"/>
      <c r="T145" s="13"/>
      <c r="U145" s="13"/>
      <c r="V145" s="13"/>
      <c r="W145" s="13"/>
      <c r="X145" s="13"/>
      <c r="Y145" s="13" t="str">
        <f>IF(tab_plan[[#This Row],[Aufgabe]]&lt;&gt;"",tab_plan[[#This Row],[Aufgabe]]&amp;" ("&amp;TEXT(tab_plan[[#This Row],[Datum]],"T.M.")&amp;")","")</f>
        <v/>
      </c>
      <c r="Z145" s="13" t="e" cm="1">
        <f t="array" ref="Z145">tab_plan[[#This Row],[Datum]]=INDEX(tab_feiertage[Datum],SMALL(IF((tab_feiertage[Datum]=tab_plan[[#This Row],[Datum]])*(tab_feiertage[Gültigkeit]="x"),ROW(tab_feiertage[Datum])-31),1))</f>
        <v>#NUM!</v>
      </c>
    </row>
    <row r="146" spans="1:26" x14ac:dyDescent="0.25">
      <c r="A146" s="10" t="str">
        <f>TEXT(tab_plan[[#This Row],[Datum]],"TTTT")</f>
        <v>Samstag</v>
      </c>
      <c r="B146" s="9">
        <f t="shared" si="2"/>
        <v>44338</v>
      </c>
      <c r="C146" s="6"/>
      <c r="D146" s="6" t="str" cm="1">
        <f t="array" ref="D146">IFERROR(INDEX(tab_plan[Text],SMALL(IF(tab_plan[1. Wdh. am]=tab_plan[[#This Row],[Datum]],ROW(tab_plan[1. Wdh. am])-4),1)),"")</f>
        <v/>
      </c>
      <c r="E146" s="6" t="str" cm="1">
        <f t="array" ref="E146">IFERROR(INDEX(tab_plan[Text],SMALL(IF(tab_plan[2. Wdh. am]=tab_plan[[#This Row],[Datum]],ROW(tab_plan[2. Wdh. am])-4),1)),"")</f>
        <v/>
      </c>
      <c r="F146" s="6" t="str" cm="1">
        <f t="array" ref="F146">IFERROR(INDEX(tab_plan[Text],SMALL(IF(tab_plan[3. Wdh. am]=tab_plan[[#This Row],[Datum]],ROW(tab_plan[3. Wdh. am])-4),1)),"")</f>
        <v/>
      </c>
      <c r="G146" s="6" t="str" cm="1">
        <f t="array" ref="G146">IFERROR(INDEX(tab_plan[Text],SMALL(IF(tab_plan[4. Wdh. am]=tab_plan[[#This Row],[Datum]],ROW(tab_plan[4. Wdh. am])-4),1)),"")</f>
        <v/>
      </c>
      <c r="H146" s="6" t="str" cm="1">
        <f t="array" ref="H146">IFERROR(INDEX(tab_plan[Text],SMALL(IF(tab_plan[5. Wdh. am]=tab_plan[[#This Row],[Datum]],ROW(tab_plan[5. Wdh. am])-4),1)),"")</f>
        <v/>
      </c>
      <c r="I146" s="6" t="str" cm="1">
        <f t="array" ref="I146">IFERROR(INDEX(tab_plan[Text],SMALL(IF(tab_plan[6. Wdh. am]=tab_plan[[#This Row],[Datum]],ROW(tab_plan[6. Wdh. am])-4),1)),"")</f>
        <v/>
      </c>
      <c r="J146" s="6" t="str" cm="1">
        <f t="array" ref="J146">IFERROR(INDEX(tab_plan[Text],SMALL(IF(tab_plan[7. Wdh. am]=tab_plan[[#This Row],[Datum]],ROW(tab_plan[7. Wdh. am])-4),1)),"")</f>
        <v/>
      </c>
      <c r="K146" s="13">
        <f>IF(tab_plan[[#This Row],[1. Wdh. ]]&lt;&gt;"",tab_plan[[#This Row],[1. Wdh. ]],IFERROR(tab_plan[[#This Row],[Datum]]+VLOOKUP(tab_plan[[#This Row],[Wochentag]],tab_wiederholung[],2,0),""))</f>
        <v>44338</v>
      </c>
      <c r="L146" s="13">
        <f>IF(tab_plan[[#This Row],[2. Wdh. ]]&lt;&gt;"",tab_plan[[#This Row],[2. Wdh. ]],IFERROR(tab_plan[[#This Row],[Datum]]+VLOOKUP(tab_plan[[#This Row],[Wochentag]],tab_wiederholung[],3,0),""))</f>
        <v>44339</v>
      </c>
      <c r="M146" s="13">
        <f>IF(tab_plan[[#This Row],[3. Wdh. ]]&lt;&gt;"",tab_plan[[#This Row],[3. Wdh. ]],IFERROR(tab_plan[[#This Row],[Datum]]+VLOOKUP(tab_plan[[#This Row],[Wochentag]],tab_wiederholung[],4,0),""))</f>
        <v>44341</v>
      </c>
      <c r="N146" s="13">
        <f>IF(tab_plan[[#This Row],[4. Wdh. ]]&lt;&gt;"",tab_plan[[#This Row],[4. Wdh. ]],IFERROR(tab_plan[[#This Row],[Datum]]+VLOOKUP(tab_plan[[#This Row],[Wochentag]],tab_wiederholung[],5,0),""))</f>
        <v>44345</v>
      </c>
      <c r="O146" s="13">
        <f>IF(tab_plan[[#This Row],[5. Wdh. ]]&lt;&gt;"",tab_plan[[#This Row],[5. Wdh. ]],IFERROR(tab_plan[[#This Row],[Datum]]+VLOOKUP(tab_plan[[#This Row],[Wochentag]],tab_wiederholung[],6,0),""))</f>
        <v>44359</v>
      </c>
      <c r="P146" s="13">
        <f>IF(tab_plan[[#This Row],[6. Wdh. ]]&lt;&gt;"",tab_plan[[#This Row],[6. Wdh. ]],IFERROR(tab_plan[[#This Row],[Datum]]+VLOOKUP(tab_plan[[#This Row],[Wochentag]],tab_wiederholung[],7,0),""))</f>
        <v>44394</v>
      </c>
      <c r="Q146" s="13">
        <f>IF(tab_plan[[#This Row],[7. Wdh. ]]&lt;&gt;"",tab_plan[[#This Row],[7. Wdh. ]],IFERROR(tab_plan[[#This Row],[Datum]]+VLOOKUP(tab_plan[[#This Row],[Wochentag]],tab_wiederholung[],8,0),""))</f>
        <v>44702</v>
      </c>
      <c r="R146" s="13"/>
      <c r="S146" s="13"/>
      <c r="T146" s="13"/>
      <c r="U146" s="13"/>
      <c r="V146" s="13"/>
      <c r="W146" s="13"/>
      <c r="X146" s="13"/>
      <c r="Y146" s="13" t="str">
        <f>IF(tab_plan[[#This Row],[Aufgabe]]&lt;&gt;"",tab_plan[[#This Row],[Aufgabe]]&amp;" ("&amp;TEXT(tab_plan[[#This Row],[Datum]],"T.M.")&amp;")","")</f>
        <v/>
      </c>
      <c r="Z146" s="13" t="b" cm="1">
        <f t="array" ref="Z146">tab_plan[[#This Row],[Datum]]=INDEX(tab_feiertage[Datum],SMALL(IF((tab_feiertage[Datum]=tab_plan[[#This Row],[Datum]])*(tab_feiertage[Gültigkeit]="x"),ROW(tab_feiertage[Datum])-31),1))</f>
        <v>1</v>
      </c>
    </row>
    <row r="147" spans="1:26" x14ac:dyDescent="0.25">
      <c r="A147" s="10" t="str">
        <f>TEXT(tab_plan[[#This Row],[Datum]],"TTTT")</f>
        <v>Sonntag</v>
      </c>
      <c r="B147" s="9">
        <f t="shared" si="2"/>
        <v>44339</v>
      </c>
      <c r="C147" s="6"/>
      <c r="D147" s="6" t="str" cm="1">
        <f t="array" ref="D147">IFERROR(INDEX(tab_plan[Text],SMALL(IF(tab_plan[1. Wdh. am]=tab_plan[[#This Row],[Datum]],ROW(tab_plan[1. Wdh. am])-4),1)),"")</f>
        <v/>
      </c>
      <c r="E147" s="6" t="str" cm="1">
        <f t="array" ref="E147">IFERROR(INDEX(tab_plan[Text],SMALL(IF(tab_plan[2. Wdh. am]=tab_plan[[#This Row],[Datum]],ROW(tab_plan[2. Wdh. am])-4),1)),"")</f>
        <v/>
      </c>
      <c r="F147" s="6" t="str" cm="1">
        <f t="array" ref="F147">IFERROR(INDEX(tab_plan[Text],SMALL(IF(tab_plan[3. Wdh. am]=tab_plan[[#This Row],[Datum]],ROW(tab_plan[3. Wdh. am])-4),1)),"")</f>
        <v/>
      </c>
      <c r="G147" s="6" t="str" cm="1">
        <f t="array" ref="G147">IFERROR(INDEX(tab_plan[Text],SMALL(IF(tab_plan[4. Wdh. am]=tab_plan[[#This Row],[Datum]],ROW(tab_plan[4. Wdh. am])-4),1)),"")</f>
        <v/>
      </c>
      <c r="H147" s="6" t="str" cm="1">
        <f t="array" ref="H147">IFERROR(INDEX(tab_plan[Text],SMALL(IF(tab_plan[5. Wdh. am]=tab_plan[[#This Row],[Datum]],ROW(tab_plan[5. Wdh. am])-4),1)),"")</f>
        <v/>
      </c>
      <c r="I147" s="6" t="str" cm="1">
        <f t="array" ref="I147">IFERROR(INDEX(tab_plan[Text],SMALL(IF(tab_plan[6. Wdh. am]=tab_plan[[#This Row],[Datum]],ROW(tab_plan[6. Wdh. am])-4),1)),"")</f>
        <v/>
      </c>
      <c r="J147" s="6" t="str" cm="1">
        <f t="array" ref="J147">IFERROR(INDEX(tab_plan[Text],SMALL(IF(tab_plan[7. Wdh. am]=tab_plan[[#This Row],[Datum]],ROW(tab_plan[7. Wdh. am])-4),1)),"")</f>
        <v/>
      </c>
      <c r="K147" s="13">
        <f>IF(tab_plan[[#This Row],[1. Wdh. ]]&lt;&gt;"",tab_plan[[#This Row],[1. Wdh. ]],IFERROR(tab_plan[[#This Row],[Datum]]+VLOOKUP(tab_plan[[#This Row],[Wochentag]],tab_wiederholung[],2,0),""))</f>
        <v>44339</v>
      </c>
      <c r="L147" s="13">
        <f>IF(tab_plan[[#This Row],[2. Wdh. ]]&lt;&gt;"",tab_plan[[#This Row],[2. Wdh. ]],IFERROR(tab_plan[[#This Row],[Datum]]+VLOOKUP(tab_plan[[#This Row],[Wochentag]],tab_wiederholung[],3,0),""))</f>
        <v>44340</v>
      </c>
      <c r="M147" s="13">
        <f>IF(tab_plan[[#This Row],[3. Wdh. ]]&lt;&gt;"",tab_plan[[#This Row],[3. Wdh. ]],IFERROR(tab_plan[[#This Row],[Datum]]+VLOOKUP(tab_plan[[#This Row],[Wochentag]],tab_wiederholung[],4,0),""))</f>
        <v>44342</v>
      </c>
      <c r="N147" s="13">
        <f>IF(tab_plan[[#This Row],[4. Wdh. ]]&lt;&gt;"",tab_plan[[#This Row],[4. Wdh. ]],IFERROR(tab_plan[[#This Row],[Datum]]+VLOOKUP(tab_plan[[#This Row],[Wochentag]],tab_wiederholung[],5,0),""))</f>
        <v>44346</v>
      </c>
      <c r="O147" s="13">
        <f>IF(tab_plan[[#This Row],[5. Wdh. ]]&lt;&gt;"",tab_plan[[#This Row],[5. Wdh. ]],IFERROR(tab_plan[[#This Row],[Datum]]+VLOOKUP(tab_plan[[#This Row],[Wochentag]],tab_wiederholung[],6,0),""))</f>
        <v>44360</v>
      </c>
      <c r="P147" s="13">
        <f>IF(tab_plan[[#This Row],[6. Wdh. ]]&lt;&gt;"",tab_plan[[#This Row],[6. Wdh. ]],IFERROR(tab_plan[[#This Row],[Datum]]+VLOOKUP(tab_plan[[#This Row],[Wochentag]],tab_wiederholung[],7,0),""))</f>
        <v>44395</v>
      </c>
      <c r="Q147" s="13">
        <f>IF(tab_plan[[#This Row],[7. Wdh. ]]&lt;&gt;"",tab_plan[[#This Row],[7. Wdh. ]],IFERROR(tab_plan[[#This Row],[Datum]]+VLOOKUP(tab_plan[[#This Row],[Wochentag]],tab_wiederholung[],8,0),""))</f>
        <v>44703</v>
      </c>
      <c r="R147" s="13"/>
      <c r="S147" s="13"/>
      <c r="T147" s="13"/>
      <c r="U147" s="13"/>
      <c r="V147" s="13"/>
      <c r="W147" s="13"/>
      <c r="X147" s="13"/>
      <c r="Y147" s="13" t="str">
        <f>IF(tab_plan[[#This Row],[Aufgabe]]&lt;&gt;"",tab_plan[[#This Row],[Aufgabe]]&amp;" ("&amp;TEXT(tab_plan[[#This Row],[Datum]],"T.M.")&amp;")","")</f>
        <v/>
      </c>
      <c r="Z147" s="13" t="b" cm="1">
        <f t="array" ref="Z147">tab_plan[[#This Row],[Datum]]=INDEX(tab_feiertage[Datum],SMALL(IF((tab_feiertage[Datum]=tab_plan[[#This Row],[Datum]])*(tab_feiertage[Gültigkeit]="x"),ROW(tab_feiertage[Datum])-31),1))</f>
        <v>1</v>
      </c>
    </row>
    <row r="148" spans="1:26" x14ac:dyDescent="0.25">
      <c r="A148" s="10" t="str">
        <f>TEXT(tab_plan[[#This Row],[Datum]],"TTTT")</f>
        <v>Montag</v>
      </c>
      <c r="B148" s="9">
        <f t="shared" si="2"/>
        <v>44340</v>
      </c>
      <c r="C148" s="6"/>
      <c r="D148" s="6" t="str" cm="1">
        <f t="array" ref="D148">IFERROR(INDEX(tab_plan[Text],SMALL(IF(tab_plan[1. Wdh. am]=tab_plan[[#This Row],[Datum]],ROW(tab_plan[1. Wdh. am])-4),1)),"")</f>
        <v/>
      </c>
      <c r="E148" s="6" t="str" cm="1">
        <f t="array" ref="E148">IFERROR(INDEX(tab_plan[Text],SMALL(IF(tab_plan[2. Wdh. am]=tab_plan[[#This Row],[Datum]],ROW(tab_plan[2. Wdh. am])-4),1)),"")</f>
        <v/>
      </c>
      <c r="F148" s="6" t="str" cm="1">
        <f t="array" ref="F148">IFERROR(INDEX(tab_plan[Text],SMALL(IF(tab_plan[3. Wdh. am]=tab_plan[[#This Row],[Datum]],ROW(tab_plan[3. Wdh. am])-4),1)),"")</f>
        <v/>
      </c>
      <c r="G148" s="6" t="str" cm="1">
        <f t="array" ref="G148">IFERROR(INDEX(tab_plan[Text],SMALL(IF(tab_plan[4. Wdh. am]=tab_plan[[#This Row],[Datum]],ROW(tab_plan[4. Wdh. am])-4),1)),"")</f>
        <v/>
      </c>
      <c r="H148" s="6" t="str" cm="1">
        <f t="array" ref="H148">IFERROR(INDEX(tab_plan[Text],SMALL(IF(tab_plan[5. Wdh. am]=tab_plan[[#This Row],[Datum]],ROW(tab_plan[5. Wdh. am])-4),1)),"")</f>
        <v/>
      </c>
      <c r="I148" s="6" t="str" cm="1">
        <f t="array" ref="I148">IFERROR(INDEX(tab_plan[Text],SMALL(IF(tab_plan[6. Wdh. am]=tab_plan[[#This Row],[Datum]],ROW(tab_plan[6. Wdh. am])-4),1)),"")</f>
        <v/>
      </c>
      <c r="J148" s="6" t="str" cm="1">
        <f t="array" ref="J148">IFERROR(INDEX(tab_plan[Text],SMALL(IF(tab_plan[7. Wdh. am]=tab_plan[[#This Row],[Datum]],ROW(tab_plan[7. Wdh. am])-4),1)),"")</f>
        <v/>
      </c>
      <c r="K148" s="13">
        <f>IF(tab_plan[[#This Row],[1. Wdh. ]]&lt;&gt;"",tab_plan[[#This Row],[1. Wdh. ]],IFERROR(tab_plan[[#This Row],[Datum]]+VLOOKUP(tab_plan[[#This Row],[Wochentag]],tab_wiederholung[],2,0),""))</f>
        <v>44340</v>
      </c>
      <c r="L148" s="13">
        <f>IF(tab_plan[[#This Row],[2. Wdh. ]]&lt;&gt;"",tab_plan[[#This Row],[2. Wdh. ]],IFERROR(tab_plan[[#This Row],[Datum]]+VLOOKUP(tab_plan[[#This Row],[Wochentag]],tab_wiederholung[],3,0),""))</f>
        <v>44341</v>
      </c>
      <c r="M148" s="13">
        <f>IF(tab_plan[[#This Row],[3. Wdh. ]]&lt;&gt;"",tab_plan[[#This Row],[3. Wdh. ]],IFERROR(tab_plan[[#This Row],[Datum]]+VLOOKUP(tab_plan[[#This Row],[Wochentag]],tab_wiederholung[],4,0),""))</f>
        <v>44343</v>
      </c>
      <c r="N148" s="13">
        <f>IF(tab_plan[[#This Row],[4. Wdh. ]]&lt;&gt;"",tab_plan[[#This Row],[4. Wdh. ]],IFERROR(tab_plan[[#This Row],[Datum]]+VLOOKUP(tab_plan[[#This Row],[Wochentag]],tab_wiederholung[],5,0),""))</f>
        <v>44347</v>
      </c>
      <c r="O148" s="13">
        <f>IF(tab_plan[[#This Row],[5. Wdh. ]]&lt;&gt;"",tab_plan[[#This Row],[5. Wdh. ]],IFERROR(tab_plan[[#This Row],[Datum]]+VLOOKUP(tab_plan[[#This Row],[Wochentag]],tab_wiederholung[],6,0),""))</f>
        <v>44361</v>
      </c>
      <c r="P148" s="13">
        <f>IF(tab_plan[[#This Row],[6. Wdh. ]]&lt;&gt;"",tab_plan[[#This Row],[6. Wdh. ]],IFERROR(tab_plan[[#This Row],[Datum]]+VLOOKUP(tab_plan[[#This Row],[Wochentag]],tab_wiederholung[],7,0),""))</f>
        <v>44396</v>
      </c>
      <c r="Q148" s="13">
        <f>IF(tab_plan[[#This Row],[7. Wdh. ]]&lt;&gt;"",tab_plan[[#This Row],[7. Wdh. ]],IFERROR(tab_plan[[#This Row],[Datum]]+VLOOKUP(tab_plan[[#This Row],[Wochentag]],tab_wiederholung[],8,0),""))</f>
        <v>44704</v>
      </c>
      <c r="R148" s="13"/>
      <c r="S148" s="13"/>
      <c r="T148" s="13"/>
      <c r="U148" s="13"/>
      <c r="V148" s="13"/>
      <c r="W148" s="13"/>
      <c r="X148" s="13"/>
      <c r="Y148" s="13" t="str">
        <f>IF(tab_plan[[#This Row],[Aufgabe]]&lt;&gt;"",tab_plan[[#This Row],[Aufgabe]]&amp;" ("&amp;TEXT(tab_plan[[#This Row],[Datum]],"T.M.")&amp;")","")</f>
        <v/>
      </c>
      <c r="Z148" s="13" t="b" cm="1">
        <f t="array" ref="Z148">tab_plan[[#This Row],[Datum]]=INDEX(tab_feiertage[Datum],SMALL(IF((tab_feiertage[Datum]=tab_plan[[#This Row],[Datum]])*(tab_feiertage[Gültigkeit]="x"),ROW(tab_feiertage[Datum])-31),1))</f>
        <v>1</v>
      </c>
    </row>
    <row r="149" spans="1:26" x14ac:dyDescent="0.25">
      <c r="A149" s="10" t="str">
        <f>TEXT(tab_plan[[#This Row],[Datum]],"TTTT")</f>
        <v>Dienstag</v>
      </c>
      <c r="B149" s="9">
        <f t="shared" si="2"/>
        <v>44341</v>
      </c>
      <c r="C149" s="6"/>
      <c r="D149" s="6" t="str" cm="1">
        <f t="array" ref="D149">IFERROR(INDEX(tab_plan[Text],SMALL(IF(tab_plan[1. Wdh. am]=tab_plan[[#This Row],[Datum]],ROW(tab_plan[1. Wdh. am])-4),1)),"")</f>
        <v/>
      </c>
      <c r="E149" s="6" t="str" cm="1">
        <f t="array" ref="E149">IFERROR(INDEX(tab_plan[Text],SMALL(IF(tab_plan[2. Wdh. am]=tab_plan[[#This Row],[Datum]],ROW(tab_plan[2. Wdh. am])-4),1)),"")</f>
        <v/>
      </c>
      <c r="F149" s="6" t="str" cm="1">
        <f t="array" ref="F149">IFERROR(INDEX(tab_plan[Text],SMALL(IF(tab_plan[3. Wdh. am]=tab_plan[[#This Row],[Datum]],ROW(tab_plan[3. Wdh. am])-4),1)),"")</f>
        <v/>
      </c>
      <c r="G149" s="6" t="str" cm="1">
        <f t="array" ref="G149">IFERROR(INDEX(tab_plan[Text],SMALL(IF(tab_plan[4. Wdh. am]=tab_plan[[#This Row],[Datum]],ROW(tab_plan[4. Wdh. am])-4),1)),"")</f>
        <v/>
      </c>
      <c r="H149" s="6" t="str" cm="1">
        <f t="array" ref="H149">IFERROR(INDEX(tab_plan[Text],SMALL(IF(tab_plan[5. Wdh. am]=tab_plan[[#This Row],[Datum]],ROW(tab_plan[5. Wdh. am])-4),1)),"")</f>
        <v/>
      </c>
      <c r="I149" s="6" t="str" cm="1">
        <f t="array" ref="I149">IFERROR(INDEX(tab_plan[Text],SMALL(IF(tab_plan[6. Wdh. am]=tab_plan[[#This Row],[Datum]],ROW(tab_plan[6. Wdh. am])-4),1)),"")</f>
        <v/>
      </c>
      <c r="J149" s="6" t="str" cm="1">
        <f t="array" ref="J149">IFERROR(INDEX(tab_plan[Text],SMALL(IF(tab_plan[7. Wdh. am]=tab_plan[[#This Row],[Datum]],ROW(tab_plan[7. Wdh. am])-4),1)),"")</f>
        <v/>
      </c>
      <c r="K149" s="13">
        <f>IF(tab_plan[[#This Row],[1. Wdh. ]]&lt;&gt;"",tab_plan[[#This Row],[1. Wdh. ]],IFERROR(tab_plan[[#This Row],[Datum]]+VLOOKUP(tab_plan[[#This Row],[Wochentag]],tab_wiederholung[],2,0),""))</f>
        <v>44341</v>
      </c>
      <c r="L149" s="13">
        <f>IF(tab_plan[[#This Row],[2. Wdh. ]]&lt;&gt;"",tab_plan[[#This Row],[2. Wdh. ]],IFERROR(tab_plan[[#This Row],[Datum]]+VLOOKUP(tab_plan[[#This Row],[Wochentag]],tab_wiederholung[],3,0),""))</f>
        <v>44342</v>
      </c>
      <c r="M149" s="13">
        <f>IF(tab_plan[[#This Row],[3. Wdh. ]]&lt;&gt;"",tab_plan[[#This Row],[3. Wdh. ]],IFERROR(tab_plan[[#This Row],[Datum]]+VLOOKUP(tab_plan[[#This Row],[Wochentag]],tab_wiederholung[],4,0),""))</f>
        <v>44344</v>
      </c>
      <c r="N149" s="13">
        <f>IF(tab_plan[[#This Row],[4. Wdh. ]]&lt;&gt;"",tab_plan[[#This Row],[4. Wdh. ]],IFERROR(tab_plan[[#This Row],[Datum]]+VLOOKUP(tab_plan[[#This Row],[Wochentag]],tab_wiederholung[],5,0),""))</f>
        <v>44348</v>
      </c>
      <c r="O149" s="13">
        <f>IF(tab_plan[[#This Row],[5. Wdh. ]]&lt;&gt;"",tab_plan[[#This Row],[5. Wdh. ]],IFERROR(tab_plan[[#This Row],[Datum]]+VLOOKUP(tab_plan[[#This Row],[Wochentag]],tab_wiederholung[],6,0),""))</f>
        <v>44362</v>
      </c>
      <c r="P149" s="13">
        <f>IF(tab_plan[[#This Row],[6. Wdh. ]]&lt;&gt;"",tab_plan[[#This Row],[6. Wdh. ]],IFERROR(tab_plan[[#This Row],[Datum]]+VLOOKUP(tab_plan[[#This Row],[Wochentag]],tab_wiederholung[],7,0),""))</f>
        <v>44397</v>
      </c>
      <c r="Q149" s="13">
        <f>IF(tab_plan[[#This Row],[7. Wdh. ]]&lt;&gt;"",tab_plan[[#This Row],[7. Wdh. ]],IFERROR(tab_plan[[#This Row],[Datum]]+VLOOKUP(tab_plan[[#This Row],[Wochentag]],tab_wiederholung[],8,0),""))</f>
        <v>44705</v>
      </c>
      <c r="R149" s="13"/>
      <c r="S149" s="13"/>
      <c r="T149" s="13"/>
      <c r="U149" s="13"/>
      <c r="V149" s="13"/>
      <c r="W149" s="13"/>
      <c r="X149" s="13"/>
      <c r="Y149" s="13" t="str">
        <f>IF(tab_plan[[#This Row],[Aufgabe]]&lt;&gt;"",tab_plan[[#This Row],[Aufgabe]]&amp;" ("&amp;TEXT(tab_plan[[#This Row],[Datum]],"T.M.")&amp;")","")</f>
        <v/>
      </c>
      <c r="Z149" s="13" t="e" cm="1">
        <f t="array" ref="Z149">tab_plan[[#This Row],[Datum]]=INDEX(tab_feiertage[Datum],SMALL(IF((tab_feiertage[Datum]=tab_plan[[#This Row],[Datum]])*(tab_feiertage[Gültigkeit]="x"),ROW(tab_feiertage[Datum])-31),1))</f>
        <v>#NUM!</v>
      </c>
    </row>
    <row r="150" spans="1:26" x14ac:dyDescent="0.25">
      <c r="A150" s="10" t="str">
        <f>TEXT(tab_plan[[#This Row],[Datum]],"TTTT")</f>
        <v>Mittwoch</v>
      </c>
      <c r="B150" s="9">
        <f t="shared" si="2"/>
        <v>44342</v>
      </c>
      <c r="C150" s="6"/>
      <c r="D150" s="6" t="str" cm="1">
        <f t="array" ref="D150">IFERROR(INDEX(tab_plan[Text],SMALL(IF(tab_plan[1. Wdh. am]=tab_plan[[#This Row],[Datum]],ROW(tab_plan[1. Wdh. am])-4),1)),"")</f>
        <v/>
      </c>
      <c r="E150" s="6" t="str" cm="1">
        <f t="array" ref="E150">IFERROR(INDEX(tab_plan[Text],SMALL(IF(tab_plan[2. Wdh. am]=tab_plan[[#This Row],[Datum]],ROW(tab_plan[2. Wdh. am])-4),1)),"")</f>
        <v/>
      </c>
      <c r="F150" s="6" t="str" cm="1">
        <f t="array" ref="F150">IFERROR(INDEX(tab_plan[Text],SMALL(IF(tab_plan[3. Wdh. am]=tab_plan[[#This Row],[Datum]],ROW(tab_plan[3. Wdh. am])-4),1)),"")</f>
        <v/>
      </c>
      <c r="G150" s="6" t="str" cm="1">
        <f t="array" ref="G150">IFERROR(INDEX(tab_plan[Text],SMALL(IF(tab_plan[4. Wdh. am]=tab_plan[[#This Row],[Datum]],ROW(tab_plan[4. Wdh. am])-4),1)),"")</f>
        <v/>
      </c>
      <c r="H150" s="6" t="str" cm="1">
        <f t="array" ref="H150">IFERROR(INDEX(tab_plan[Text],SMALL(IF(tab_plan[5. Wdh. am]=tab_plan[[#This Row],[Datum]],ROW(tab_plan[5. Wdh. am])-4),1)),"")</f>
        <v/>
      </c>
      <c r="I150" s="6" t="str" cm="1">
        <f t="array" ref="I150">IFERROR(INDEX(tab_plan[Text],SMALL(IF(tab_plan[6. Wdh. am]=tab_plan[[#This Row],[Datum]],ROW(tab_plan[6. Wdh. am])-4),1)),"")</f>
        <v/>
      </c>
      <c r="J150" s="6" t="str" cm="1">
        <f t="array" ref="J150">IFERROR(INDEX(tab_plan[Text],SMALL(IF(tab_plan[7. Wdh. am]=tab_plan[[#This Row],[Datum]],ROW(tab_plan[7. Wdh. am])-4),1)),"")</f>
        <v/>
      </c>
      <c r="K150" s="13">
        <f>IF(tab_plan[[#This Row],[1. Wdh. ]]&lt;&gt;"",tab_plan[[#This Row],[1. Wdh. ]],IFERROR(tab_plan[[#This Row],[Datum]]+VLOOKUP(tab_plan[[#This Row],[Wochentag]],tab_wiederholung[],2,0),""))</f>
        <v>44342</v>
      </c>
      <c r="L150" s="13">
        <f>IF(tab_plan[[#This Row],[2. Wdh. ]]&lt;&gt;"",tab_plan[[#This Row],[2. Wdh. ]],IFERROR(tab_plan[[#This Row],[Datum]]+VLOOKUP(tab_plan[[#This Row],[Wochentag]],tab_wiederholung[],3,0),""))</f>
        <v>44343</v>
      </c>
      <c r="M150" s="13">
        <f>IF(tab_plan[[#This Row],[3. Wdh. ]]&lt;&gt;"",tab_plan[[#This Row],[3. Wdh. ]],IFERROR(tab_plan[[#This Row],[Datum]]+VLOOKUP(tab_plan[[#This Row],[Wochentag]],tab_wiederholung[],4,0),""))</f>
        <v>44345</v>
      </c>
      <c r="N150" s="13">
        <f>IF(tab_plan[[#This Row],[4. Wdh. ]]&lt;&gt;"",tab_plan[[#This Row],[4. Wdh. ]],IFERROR(tab_plan[[#This Row],[Datum]]+VLOOKUP(tab_plan[[#This Row],[Wochentag]],tab_wiederholung[],5,0),""))</f>
        <v>44349</v>
      </c>
      <c r="O150" s="13">
        <f>IF(tab_plan[[#This Row],[5. Wdh. ]]&lt;&gt;"",tab_plan[[#This Row],[5. Wdh. ]],IFERROR(tab_plan[[#This Row],[Datum]]+VLOOKUP(tab_plan[[#This Row],[Wochentag]],tab_wiederholung[],6,0),""))</f>
        <v>44363</v>
      </c>
      <c r="P150" s="13">
        <f>IF(tab_plan[[#This Row],[6. Wdh. ]]&lt;&gt;"",tab_plan[[#This Row],[6. Wdh. ]],IFERROR(tab_plan[[#This Row],[Datum]]+VLOOKUP(tab_plan[[#This Row],[Wochentag]],tab_wiederholung[],7,0),""))</f>
        <v>44398</v>
      </c>
      <c r="Q150" s="13">
        <f>IF(tab_plan[[#This Row],[7. Wdh. ]]&lt;&gt;"",tab_plan[[#This Row],[7. Wdh. ]],IFERROR(tab_plan[[#This Row],[Datum]]+VLOOKUP(tab_plan[[#This Row],[Wochentag]],tab_wiederholung[],8,0),""))</f>
        <v>44706</v>
      </c>
      <c r="R150" s="13"/>
      <c r="S150" s="13"/>
      <c r="T150" s="13"/>
      <c r="U150" s="13"/>
      <c r="V150" s="13"/>
      <c r="W150" s="13"/>
      <c r="X150" s="13"/>
      <c r="Y150" s="13" t="str">
        <f>IF(tab_plan[[#This Row],[Aufgabe]]&lt;&gt;"",tab_plan[[#This Row],[Aufgabe]]&amp;" ("&amp;TEXT(tab_plan[[#This Row],[Datum]],"T.M.")&amp;")","")</f>
        <v/>
      </c>
      <c r="Z150" s="13" t="e" cm="1">
        <f t="array" ref="Z150">tab_plan[[#This Row],[Datum]]=INDEX(tab_feiertage[Datum],SMALL(IF((tab_feiertage[Datum]=tab_plan[[#This Row],[Datum]])*(tab_feiertage[Gültigkeit]="x"),ROW(tab_feiertage[Datum])-31),1))</f>
        <v>#NUM!</v>
      </c>
    </row>
    <row r="151" spans="1:26" x14ac:dyDescent="0.25">
      <c r="A151" s="10" t="str">
        <f>TEXT(tab_plan[[#This Row],[Datum]],"TTTT")</f>
        <v>Donnerstag</v>
      </c>
      <c r="B151" s="9">
        <f t="shared" si="2"/>
        <v>44343</v>
      </c>
      <c r="C151" s="6"/>
      <c r="D151" s="6" t="str" cm="1">
        <f t="array" ref="D151">IFERROR(INDEX(tab_plan[Text],SMALL(IF(tab_plan[1. Wdh. am]=tab_plan[[#This Row],[Datum]],ROW(tab_plan[1. Wdh. am])-4),1)),"")</f>
        <v/>
      </c>
      <c r="E151" s="6" t="str" cm="1">
        <f t="array" ref="E151">IFERROR(INDEX(tab_plan[Text],SMALL(IF(tab_plan[2. Wdh. am]=tab_plan[[#This Row],[Datum]],ROW(tab_plan[2. Wdh. am])-4),1)),"")</f>
        <v/>
      </c>
      <c r="F151" s="6" t="str" cm="1">
        <f t="array" ref="F151">IFERROR(INDEX(tab_plan[Text],SMALL(IF(tab_plan[3. Wdh. am]=tab_plan[[#This Row],[Datum]],ROW(tab_plan[3. Wdh. am])-4),1)),"")</f>
        <v/>
      </c>
      <c r="G151" s="6" t="str" cm="1">
        <f t="array" ref="G151">IFERROR(INDEX(tab_plan[Text],SMALL(IF(tab_plan[4. Wdh. am]=tab_plan[[#This Row],[Datum]],ROW(tab_plan[4. Wdh. am])-4),1)),"")</f>
        <v/>
      </c>
      <c r="H151" s="6" t="str" cm="1">
        <f t="array" ref="H151">IFERROR(INDEX(tab_plan[Text],SMALL(IF(tab_plan[5. Wdh. am]=tab_plan[[#This Row],[Datum]],ROW(tab_plan[5. Wdh. am])-4),1)),"")</f>
        <v/>
      </c>
      <c r="I151" s="6" t="str" cm="1">
        <f t="array" ref="I151">IFERROR(INDEX(tab_plan[Text],SMALL(IF(tab_plan[6. Wdh. am]=tab_plan[[#This Row],[Datum]],ROW(tab_plan[6. Wdh. am])-4),1)),"")</f>
        <v/>
      </c>
      <c r="J151" s="6" t="str" cm="1">
        <f t="array" ref="J151">IFERROR(INDEX(tab_plan[Text],SMALL(IF(tab_plan[7. Wdh. am]=tab_plan[[#This Row],[Datum]],ROW(tab_plan[7. Wdh. am])-4),1)),"")</f>
        <v/>
      </c>
      <c r="K151" s="13">
        <f>IF(tab_plan[[#This Row],[1. Wdh. ]]&lt;&gt;"",tab_plan[[#This Row],[1. Wdh. ]],IFERROR(tab_plan[[#This Row],[Datum]]+VLOOKUP(tab_plan[[#This Row],[Wochentag]],tab_wiederholung[],2,0),""))</f>
        <v>44343</v>
      </c>
      <c r="L151" s="13">
        <f>IF(tab_plan[[#This Row],[2. Wdh. ]]&lt;&gt;"",tab_plan[[#This Row],[2. Wdh. ]],IFERROR(tab_plan[[#This Row],[Datum]]+VLOOKUP(tab_plan[[#This Row],[Wochentag]],tab_wiederholung[],3,0),""))</f>
        <v>44344</v>
      </c>
      <c r="M151" s="13">
        <f>IF(tab_plan[[#This Row],[3. Wdh. ]]&lt;&gt;"",tab_plan[[#This Row],[3. Wdh. ]],IFERROR(tab_plan[[#This Row],[Datum]]+VLOOKUP(tab_plan[[#This Row],[Wochentag]],tab_wiederholung[],4,0),""))</f>
        <v>44346</v>
      </c>
      <c r="N151" s="13">
        <f>IF(tab_plan[[#This Row],[4. Wdh. ]]&lt;&gt;"",tab_plan[[#This Row],[4. Wdh. ]],IFERROR(tab_plan[[#This Row],[Datum]]+VLOOKUP(tab_plan[[#This Row],[Wochentag]],tab_wiederholung[],5,0),""))</f>
        <v>44350</v>
      </c>
      <c r="O151" s="13">
        <f>IF(tab_plan[[#This Row],[5. Wdh. ]]&lt;&gt;"",tab_plan[[#This Row],[5. Wdh. ]],IFERROR(tab_plan[[#This Row],[Datum]]+VLOOKUP(tab_plan[[#This Row],[Wochentag]],tab_wiederholung[],6,0),""))</f>
        <v>44364</v>
      </c>
      <c r="P151" s="13">
        <f>IF(tab_plan[[#This Row],[6. Wdh. ]]&lt;&gt;"",tab_plan[[#This Row],[6. Wdh. ]],IFERROR(tab_plan[[#This Row],[Datum]]+VLOOKUP(tab_plan[[#This Row],[Wochentag]],tab_wiederholung[],7,0),""))</f>
        <v>44399</v>
      </c>
      <c r="Q151" s="13">
        <f>IF(tab_plan[[#This Row],[7. Wdh. ]]&lt;&gt;"",tab_plan[[#This Row],[7. Wdh. ]],IFERROR(tab_plan[[#This Row],[Datum]]+VLOOKUP(tab_plan[[#This Row],[Wochentag]],tab_wiederholung[],8,0),""))</f>
        <v>44707</v>
      </c>
      <c r="R151" s="13"/>
      <c r="S151" s="13"/>
      <c r="T151" s="13"/>
      <c r="U151" s="13"/>
      <c r="V151" s="13"/>
      <c r="W151" s="13"/>
      <c r="X151" s="13"/>
      <c r="Y151" s="13" t="str">
        <f>IF(tab_plan[[#This Row],[Aufgabe]]&lt;&gt;"",tab_plan[[#This Row],[Aufgabe]]&amp;" ("&amp;TEXT(tab_plan[[#This Row],[Datum]],"T.M.")&amp;")","")</f>
        <v/>
      </c>
      <c r="Z151" s="13" t="e" cm="1">
        <f t="array" ref="Z151">tab_plan[[#This Row],[Datum]]=INDEX(tab_feiertage[Datum],SMALL(IF((tab_feiertage[Datum]=tab_plan[[#This Row],[Datum]])*(tab_feiertage[Gültigkeit]="x"),ROW(tab_feiertage[Datum])-31),1))</f>
        <v>#NUM!</v>
      </c>
    </row>
    <row r="152" spans="1:26" x14ac:dyDescent="0.25">
      <c r="A152" s="10" t="str">
        <f>TEXT(tab_plan[[#This Row],[Datum]],"TTTT")</f>
        <v>Freitag</v>
      </c>
      <c r="B152" s="9">
        <f t="shared" si="2"/>
        <v>44344</v>
      </c>
      <c r="C152" s="6"/>
      <c r="D152" s="6" t="str" cm="1">
        <f t="array" ref="D152">IFERROR(INDEX(tab_plan[Text],SMALL(IF(tab_plan[1. Wdh. am]=tab_plan[[#This Row],[Datum]],ROW(tab_plan[1. Wdh. am])-4),1)),"")</f>
        <v/>
      </c>
      <c r="E152" s="6" t="str" cm="1">
        <f t="array" ref="E152">IFERROR(INDEX(tab_plan[Text],SMALL(IF(tab_plan[2. Wdh. am]=tab_plan[[#This Row],[Datum]],ROW(tab_plan[2. Wdh. am])-4),1)),"")</f>
        <v/>
      </c>
      <c r="F152" s="6" t="str" cm="1">
        <f t="array" ref="F152">IFERROR(INDEX(tab_plan[Text],SMALL(IF(tab_plan[3. Wdh. am]=tab_plan[[#This Row],[Datum]],ROW(tab_plan[3. Wdh. am])-4),1)),"")</f>
        <v/>
      </c>
      <c r="G152" s="6" t="str" cm="1">
        <f t="array" ref="G152">IFERROR(INDEX(tab_plan[Text],SMALL(IF(tab_plan[4. Wdh. am]=tab_plan[[#This Row],[Datum]],ROW(tab_plan[4. Wdh. am])-4),1)),"")</f>
        <v/>
      </c>
      <c r="H152" s="6" t="str" cm="1">
        <f t="array" ref="H152">IFERROR(INDEX(tab_plan[Text],SMALL(IF(tab_plan[5. Wdh. am]=tab_plan[[#This Row],[Datum]],ROW(tab_plan[5. Wdh. am])-4),1)),"")</f>
        <v/>
      </c>
      <c r="I152" s="6" t="str" cm="1">
        <f t="array" ref="I152">IFERROR(INDEX(tab_plan[Text],SMALL(IF(tab_plan[6. Wdh. am]=tab_plan[[#This Row],[Datum]],ROW(tab_plan[6. Wdh. am])-4),1)),"")</f>
        <v/>
      </c>
      <c r="J152" s="6" t="str" cm="1">
        <f t="array" ref="J152">IFERROR(INDEX(tab_plan[Text],SMALL(IF(tab_plan[7. Wdh. am]=tab_plan[[#This Row],[Datum]],ROW(tab_plan[7. Wdh. am])-4),1)),"")</f>
        <v/>
      </c>
      <c r="K152" s="13">
        <f>IF(tab_plan[[#This Row],[1. Wdh. ]]&lt;&gt;"",tab_plan[[#This Row],[1. Wdh. ]],IFERROR(tab_plan[[#This Row],[Datum]]+VLOOKUP(tab_plan[[#This Row],[Wochentag]],tab_wiederholung[],2,0),""))</f>
        <v>44344</v>
      </c>
      <c r="L152" s="13">
        <f>IF(tab_plan[[#This Row],[2. Wdh. ]]&lt;&gt;"",tab_plan[[#This Row],[2. Wdh. ]],IFERROR(tab_plan[[#This Row],[Datum]]+VLOOKUP(tab_plan[[#This Row],[Wochentag]],tab_wiederholung[],3,0),""))</f>
        <v>44345</v>
      </c>
      <c r="M152" s="13">
        <f>IF(tab_plan[[#This Row],[3. Wdh. ]]&lt;&gt;"",tab_plan[[#This Row],[3. Wdh. ]],IFERROR(tab_plan[[#This Row],[Datum]]+VLOOKUP(tab_plan[[#This Row],[Wochentag]],tab_wiederholung[],4,0),""))</f>
        <v>44347</v>
      </c>
      <c r="N152" s="13">
        <f>IF(tab_plan[[#This Row],[4. Wdh. ]]&lt;&gt;"",tab_plan[[#This Row],[4. Wdh. ]],IFERROR(tab_plan[[#This Row],[Datum]]+VLOOKUP(tab_plan[[#This Row],[Wochentag]],tab_wiederholung[],5,0),""))</f>
        <v>44351</v>
      </c>
      <c r="O152" s="13">
        <f>IF(tab_plan[[#This Row],[5. Wdh. ]]&lt;&gt;"",tab_plan[[#This Row],[5. Wdh. ]],IFERROR(tab_plan[[#This Row],[Datum]]+VLOOKUP(tab_plan[[#This Row],[Wochentag]],tab_wiederholung[],6,0),""))</f>
        <v>44365</v>
      </c>
      <c r="P152" s="13">
        <f>IF(tab_plan[[#This Row],[6. Wdh. ]]&lt;&gt;"",tab_plan[[#This Row],[6. Wdh. ]],IFERROR(tab_plan[[#This Row],[Datum]]+VLOOKUP(tab_plan[[#This Row],[Wochentag]],tab_wiederholung[],7,0),""))</f>
        <v>44400</v>
      </c>
      <c r="Q152" s="13">
        <f>IF(tab_plan[[#This Row],[7. Wdh. ]]&lt;&gt;"",tab_plan[[#This Row],[7. Wdh. ]],IFERROR(tab_plan[[#This Row],[Datum]]+VLOOKUP(tab_plan[[#This Row],[Wochentag]],tab_wiederholung[],8,0),""))</f>
        <v>44708</v>
      </c>
      <c r="R152" s="13"/>
      <c r="S152" s="13"/>
      <c r="T152" s="13"/>
      <c r="U152" s="13"/>
      <c r="V152" s="13"/>
      <c r="W152" s="13"/>
      <c r="X152" s="13"/>
      <c r="Y152" s="13" t="str">
        <f>IF(tab_plan[[#This Row],[Aufgabe]]&lt;&gt;"",tab_plan[[#This Row],[Aufgabe]]&amp;" ("&amp;TEXT(tab_plan[[#This Row],[Datum]],"T.M.")&amp;")","")</f>
        <v/>
      </c>
      <c r="Z152" s="13" t="e" cm="1">
        <f t="array" ref="Z152">tab_plan[[#This Row],[Datum]]=INDEX(tab_feiertage[Datum],SMALL(IF((tab_feiertage[Datum]=tab_plan[[#This Row],[Datum]])*(tab_feiertage[Gültigkeit]="x"),ROW(tab_feiertage[Datum])-31),1))</f>
        <v>#NUM!</v>
      </c>
    </row>
    <row r="153" spans="1:26" x14ac:dyDescent="0.25">
      <c r="A153" s="10" t="str">
        <f>TEXT(tab_plan[[#This Row],[Datum]],"TTTT")</f>
        <v>Samstag</v>
      </c>
      <c r="B153" s="9">
        <f t="shared" si="2"/>
        <v>44345</v>
      </c>
      <c r="C153" s="6"/>
      <c r="D153" s="6" t="str" cm="1">
        <f t="array" ref="D153">IFERROR(INDEX(tab_plan[Text],SMALL(IF(tab_plan[1. Wdh. am]=tab_plan[[#This Row],[Datum]],ROW(tab_plan[1. Wdh. am])-4),1)),"")</f>
        <v/>
      </c>
      <c r="E153" s="6" t="str" cm="1">
        <f t="array" ref="E153">IFERROR(INDEX(tab_plan[Text],SMALL(IF(tab_plan[2. Wdh. am]=tab_plan[[#This Row],[Datum]],ROW(tab_plan[2. Wdh. am])-4),1)),"")</f>
        <v/>
      </c>
      <c r="F153" s="6" t="str" cm="1">
        <f t="array" ref="F153">IFERROR(INDEX(tab_plan[Text],SMALL(IF(tab_plan[3. Wdh. am]=tab_plan[[#This Row],[Datum]],ROW(tab_plan[3. Wdh. am])-4),1)),"")</f>
        <v/>
      </c>
      <c r="G153" s="6" t="str" cm="1">
        <f t="array" ref="G153">IFERROR(INDEX(tab_plan[Text],SMALL(IF(tab_plan[4. Wdh. am]=tab_plan[[#This Row],[Datum]],ROW(tab_plan[4. Wdh. am])-4),1)),"")</f>
        <v/>
      </c>
      <c r="H153" s="6" t="str" cm="1">
        <f t="array" ref="H153">IFERROR(INDEX(tab_plan[Text],SMALL(IF(tab_plan[5. Wdh. am]=tab_plan[[#This Row],[Datum]],ROW(tab_plan[5. Wdh. am])-4),1)),"")</f>
        <v/>
      </c>
      <c r="I153" s="6" t="str" cm="1">
        <f t="array" ref="I153">IFERROR(INDEX(tab_plan[Text],SMALL(IF(tab_plan[6. Wdh. am]=tab_plan[[#This Row],[Datum]],ROW(tab_plan[6. Wdh. am])-4),1)),"")</f>
        <v/>
      </c>
      <c r="J153" s="6" t="str" cm="1">
        <f t="array" ref="J153">IFERROR(INDEX(tab_plan[Text],SMALL(IF(tab_plan[7. Wdh. am]=tab_plan[[#This Row],[Datum]],ROW(tab_plan[7. Wdh. am])-4),1)),"")</f>
        <v/>
      </c>
      <c r="K153" s="13">
        <f>IF(tab_plan[[#This Row],[1. Wdh. ]]&lt;&gt;"",tab_plan[[#This Row],[1. Wdh. ]],IFERROR(tab_plan[[#This Row],[Datum]]+VLOOKUP(tab_plan[[#This Row],[Wochentag]],tab_wiederholung[],2,0),""))</f>
        <v>44345</v>
      </c>
      <c r="L153" s="13">
        <f>IF(tab_plan[[#This Row],[2. Wdh. ]]&lt;&gt;"",tab_plan[[#This Row],[2. Wdh. ]],IFERROR(tab_plan[[#This Row],[Datum]]+VLOOKUP(tab_plan[[#This Row],[Wochentag]],tab_wiederholung[],3,0),""))</f>
        <v>44346</v>
      </c>
      <c r="M153" s="13">
        <f>IF(tab_plan[[#This Row],[3. Wdh. ]]&lt;&gt;"",tab_plan[[#This Row],[3. Wdh. ]],IFERROR(tab_plan[[#This Row],[Datum]]+VLOOKUP(tab_plan[[#This Row],[Wochentag]],tab_wiederholung[],4,0),""))</f>
        <v>44348</v>
      </c>
      <c r="N153" s="13">
        <f>IF(tab_plan[[#This Row],[4. Wdh. ]]&lt;&gt;"",tab_plan[[#This Row],[4. Wdh. ]],IFERROR(tab_plan[[#This Row],[Datum]]+VLOOKUP(tab_plan[[#This Row],[Wochentag]],tab_wiederholung[],5,0),""))</f>
        <v>44352</v>
      </c>
      <c r="O153" s="13">
        <f>IF(tab_plan[[#This Row],[5. Wdh. ]]&lt;&gt;"",tab_plan[[#This Row],[5. Wdh. ]],IFERROR(tab_plan[[#This Row],[Datum]]+VLOOKUP(tab_plan[[#This Row],[Wochentag]],tab_wiederholung[],6,0),""))</f>
        <v>44366</v>
      </c>
      <c r="P153" s="13">
        <f>IF(tab_plan[[#This Row],[6. Wdh. ]]&lt;&gt;"",tab_plan[[#This Row],[6. Wdh. ]],IFERROR(tab_plan[[#This Row],[Datum]]+VLOOKUP(tab_plan[[#This Row],[Wochentag]],tab_wiederholung[],7,0),""))</f>
        <v>44401</v>
      </c>
      <c r="Q153" s="13">
        <f>IF(tab_plan[[#This Row],[7. Wdh. ]]&lt;&gt;"",tab_plan[[#This Row],[7. Wdh. ]],IFERROR(tab_plan[[#This Row],[Datum]]+VLOOKUP(tab_plan[[#This Row],[Wochentag]],tab_wiederholung[],8,0),""))</f>
        <v>44709</v>
      </c>
      <c r="R153" s="13"/>
      <c r="S153" s="13"/>
      <c r="T153" s="13"/>
      <c r="U153" s="13"/>
      <c r="V153" s="13"/>
      <c r="W153" s="13"/>
      <c r="X153" s="13"/>
      <c r="Y153" s="13" t="str">
        <f>IF(tab_plan[[#This Row],[Aufgabe]]&lt;&gt;"",tab_plan[[#This Row],[Aufgabe]]&amp;" ("&amp;TEXT(tab_plan[[#This Row],[Datum]],"T.M.")&amp;")","")</f>
        <v/>
      </c>
      <c r="Z153" s="13" t="e" cm="1">
        <f t="array" ref="Z153">tab_plan[[#This Row],[Datum]]=INDEX(tab_feiertage[Datum],SMALL(IF((tab_feiertage[Datum]=tab_plan[[#This Row],[Datum]])*(tab_feiertage[Gültigkeit]="x"),ROW(tab_feiertage[Datum])-31),1))</f>
        <v>#NUM!</v>
      </c>
    </row>
    <row r="154" spans="1:26" x14ac:dyDescent="0.25">
      <c r="A154" s="10" t="str">
        <f>TEXT(tab_plan[[#This Row],[Datum]],"TTTT")</f>
        <v>Sonntag</v>
      </c>
      <c r="B154" s="9">
        <f t="shared" si="2"/>
        <v>44346</v>
      </c>
      <c r="C154" s="6"/>
      <c r="D154" s="6" t="str" cm="1">
        <f t="array" ref="D154">IFERROR(INDEX(tab_plan[Text],SMALL(IF(tab_plan[1. Wdh. am]=tab_plan[[#This Row],[Datum]],ROW(tab_plan[1. Wdh. am])-4),1)),"")</f>
        <v/>
      </c>
      <c r="E154" s="6" t="str" cm="1">
        <f t="array" ref="E154">IFERROR(INDEX(tab_plan[Text],SMALL(IF(tab_plan[2. Wdh. am]=tab_plan[[#This Row],[Datum]],ROW(tab_plan[2. Wdh. am])-4),1)),"")</f>
        <v/>
      </c>
      <c r="F154" s="6" t="str" cm="1">
        <f t="array" ref="F154">IFERROR(INDEX(tab_plan[Text],SMALL(IF(tab_plan[3. Wdh. am]=tab_plan[[#This Row],[Datum]],ROW(tab_plan[3. Wdh. am])-4),1)),"")</f>
        <v/>
      </c>
      <c r="G154" s="6" t="str" cm="1">
        <f t="array" ref="G154">IFERROR(INDEX(tab_plan[Text],SMALL(IF(tab_plan[4. Wdh. am]=tab_plan[[#This Row],[Datum]],ROW(tab_plan[4. Wdh. am])-4),1)),"")</f>
        <v/>
      </c>
      <c r="H154" s="6" t="str" cm="1">
        <f t="array" ref="H154">IFERROR(INDEX(tab_plan[Text],SMALL(IF(tab_plan[5. Wdh. am]=tab_plan[[#This Row],[Datum]],ROW(tab_plan[5. Wdh. am])-4),1)),"")</f>
        <v/>
      </c>
      <c r="I154" s="6" t="str" cm="1">
        <f t="array" ref="I154">IFERROR(INDEX(tab_plan[Text],SMALL(IF(tab_plan[6. Wdh. am]=tab_plan[[#This Row],[Datum]],ROW(tab_plan[6. Wdh. am])-4),1)),"")</f>
        <v/>
      </c>
      <c r="J154" s="6" t="str" cm="1">
        <f t="array" ref="J154">IFERROR(INDEX(tab_plan[Text],SMALL(IF(tab_plan[7. Wdh. am]=tab_plan[[#This Row],[Datum]],ROW(tab_plan[7. Wdh. am])-4),1)),"")</f>
        <v/>
      </c>
      <c r="K154" s="13">
        <f>IF(tab_plan[[#This Row],[1. Wdh. ]]&lt;&gt;"",tab_plan[[#This Row],[1. Wdh. ]],IFERROR(tab_plan[[#This Row],[Datum]]+VLOOKUP(tab_plan[[#This Row],[Wochentag]],tab_wiederholung[],2,0),""))</f>
        <v>44346</v>
      </c>
      <c r="L154" s="13">
        <f>IF(tab_plan[[#This Row],[2. Wdh. ]]&lt;&gt;"",tab_plan[[#This Row],[2. Wdh. ]],IFERROR(tab_plan[[#This Row],[Datum]]+VLOOKUP(tab_plan[[#This Row],[Wochentag]],tab_wiederholung[],3,0),""))</f>
        <v>44347</v>
      </c>
      <c r="M154" s="13">
        <f>IF(tab_plan[[#This Row],[3. Wdh. ]]&lt;&gt;"",tab_plan[[#This Row],[3. Wdh. ]],IFERROR(tab_plan[[#This Row],[Datum]]+VLOOKUP(tab_plan[[#This Row],[Wochentag]],tab_wiederholung[],4,0),""))</f>
        <v>44349</v>
      </c>
      <c r="N154" s="13">
        <f>IF(tab_plan[[#This Row],[4. Wdh. ]]&lt;&gt;"",tab_plan[[#This Row],[4. Wdh. ]],IFERROR(tab_plan[[#This Row],[Datum]]+VLOOKUP(tab_plan[[#This Row],[Wochentag]],tab_wiederholung[],5,0),""))</f>
        <v>44353</v>
      </c>
      <c r="O154" s="13">
        <f>IF(tab_plan[[#This Row],[5. Wdh. ]]&lt;&gt;"",tab_plan[[#This Row],[5. Wdh. ]],IFERROR(tab_plan[[#This Row],[Datum]]+VLOOKUP(tab_plan[[#This Row],[Wochentag]],tab_wiederholung[],6,0),""))</f>
        <v>44367</v>
      </c>
      <c r="P154" s="13">
        <f>IF(tab_plan[[#This Row],[6. Wdh. ]]&lt;&gt;"",tab_plan[[#This Row],[6. Wdh. ]],IFERROR(tab_plan[[#This Row],[Datum]]+VLOOKUP(tab_plan[[#This Row],[Wochentag]],tab_wiederholung[],7,0),""))</f>
        <v>44402</v>
      </c>
      <c r="Q154" s="13">
        <f>IF(tab_plan[[#This Row],[7. Wdh. ]]&lt;&gt;"",tab_plan[[#This Row],[7. Wdh. ]],IFERROR(tab_plan[[#This Row],[Datum]]+VLOOKUP(tab_plan[[#This Row],[Wochentag]],tab_wiederholung[],8,0),""))</f>
        <v>44710</v>
      </c>
      <c r="R154" s="13"/>
      <c r="S154" s="13"/>
      <c r="T154" s="13"/>
      <c r="U154" s="13"/>
      <c r="V154" s="13"/>
      <c r="W154" s="13"/>
      <c r="X154" s="13"/>
      <c r="Y154" s="13" t="str">
        <f>IF(tab_plan[[#This Row],[Aufgabe]]&lt;&gt;"",tab_plan[[#This Row],[Aufgabe]]&amp;" ("&amp;TEXT(tab_plan[[#This Row],[Datum]],"T.M.")&amp;")","")</f>
        <v/>
      </c>
      <c r="Z154" s="13" t="e" cm="1">
        <f t="array" ref="Z154">tab_plan[[#This Row],[Datum]]=INDEX(tab_feiertage[Datum],SMALL(IF((tab_feiertage[Datum]=tab_plan[[#This Row],[Datum]])*(tab_feiertage[Gültigkeit]="x"),ROW(tab_feiertage[Datum])-31),1))</f>
        <v>#NUM!</v>
      </c>
    </row>
    <row r="155" spans="1:26" x14ac:dyDescent="0.25">
      <c r="A155" s="10" t="str">
        <f>TEXT(tab_plan[[#This Row],[Datum]],"TTTT")</f>
        <v>Montag</v>
      </c>
      <c r="B155" s="9">
        <f t="shared" si="2"/>
        <v>44347</v>
      </c>
      <c r="C155" s="6"/>
      <c r="D155" s="6" t="str" cm="1">
        <f t="array" ref="D155">IFERROR(INDEX(tab_plan[Text],SMALL(IF(tab_plan[1. Wdh. am]=tab_plan[[#This Row],[Datum]],ROW(tab_plan[1. Wdh. am])-4),1)),"")</f>
        <v/>
      </c>
      <c r="E155" s="6" t="str" cm="1">
        <f t="array" ref="E155">IFERROR(INDEX(tab_plan[Text],SMALL(IF(tab_plan[2. Wdh. am]=tab_plan[[#This Row],[Datum]],ROW(tab_plan[2. Wdh. am])-4),1)),"")</f>
        <v/>
      </c>
      <c r="F155" s="6" t="str" cm="1">
        <f t="array" ref="F155">IFERROR(INDEX(tab_plan[Text],SMALL(IF(tab_plan[3. Wdh. am]=tab_plan[[#This Row],[Datum]],ROW(tab_plan[3. Wdh. am])-4),1)),"")</f>
        <v/>
      </c>
      <c r="G155" s="6" t="str" cm="1">
        <f t="array" ref="G155">IFERROR(INDEX(tab_plan[Text],SMALL(IF(tab_plan[4. Wdh. am]=tab_plan[[#This Row],[Datum]],ROW(tab_plan[4. Wdh. am])-4),1)),"")</f>
        <v/>
      </c>
      <c r="H155" s="6" t="str" cm="1">
        <f t="array" ref="H155">IFERROR(INDEX(tab_plan[Text],SMALL(IF(tab_plan[5. Wdh. am]=tab_plan[[#This Row],[Datum]],ROW(tab_plan[5. Wdh. am])-4),1)),"")</f>
        <v/>
      </c>
      <c r="I155" s="6" t="str" cm="1">
        <f t="array" ref="I155">IFERROR(INDEX(tab_plan[Text],SMALL(IF(tab_plan[6. Wdh. am]=tab_plan[[#This Row],[Datum]],ROW(tab_plan[6. Wdh. am])-4),1)),"")</f>
        <v/>
      </c>
      <c r="J155" s="6" t="str" cm="1">
        <f t="array" ref="J155">IFERROR(INDEX(tab_plan[Text],SMALL(IF(tab_plan[7. Wdh. am]=tab_plan[[#This Row],[Datum]],ROW(tab_plan[7. Wdh. am])-4),1)),"")</f>
        <v/>
      </c>
      <c r="K155" s="13">
        <f>IF(tab_plan[[#This Row],[1. Wdh. ]]&lt;&gt;"",tab_plan[[#This Row],[1. Wdh. ]],IFERROR(tab_plan[[#This Row],[Datum]]+VLOOKUP(tab_plan[[#This Row],[Wochentag]],tab_wiederholung[],2,0),""))</f>
        <v>44347</v>
      </c>
      <c r="L155" s="13">
        <f>IF(tab_plan[[#This Row],[2. Wdh. ]]&lt;&gt;"",tab_plan[[#This Row],[2. Wdh. ]],IFERROR(tab_plan[[#This Row],[Datum]]+VLOOKUP(tab_plan[[#This Row],[Wochentag]],tab_wiederholung[],3,0),""))</f>
        <v>44348</v>
      </c>
      <c r="M155" s="13">
        <f>IF(tab_plan[[#This Row],[3. Wdh. ]]&lt;&gt;"",tab_plan[[#This Row],[3. Wdh. ]],IFERROR(tab_plan[[#This Row],[Datum]]+VLOOKUP(tab_plan[[#This Row],[Wochentag]],tab_wiederholung[],4,0),""))</f>
        <v>44350</v>
      </c>
      <c r="N155" s="13">
        <f>IF(tab_plan[[#This Row],[4. Wdh. ]]&lt;&gt;"",tab_plan[[#This Row],[4. Wdh. ]],IFERROR(tab_plan[[#This Row],[Datum]]+VLOOKUP(tab_plan[[#This Row],[Wochentag]],tab_wiederholung[],5,0),""))</f>
        <v>44354</v>
      </c>
      <c r="O155" s="13">
        <f>IF(tab_plan[[#This Row],[5. Wdh. ]]&lt;&gt;"",tab_plan[[#This Row],[5. Wdh. ]],IFERROR(tab_plan[[#This Row],[Datum]]+VLOOKUP(tab_plan[[#This Row],[Wochentag]],tab_wiederholung[],6,0),""))</f>
        <v>44368</v>
      </c>
      <c r="P155" s="13">
        <f>IF(tab_plan[[#This Row],[6. Wdh. ]]&lt;&gt;"",tab_plan[[#This Row],[6. Wdh. ]],IFERROR(tab_plan[[#This Row],[Datum]]+VLOOKUP(tab_plan[[#This Row],[Wochentag]],tab_wiederholung[],7,0),""))</f>
        <v>44403</v>
      </c>
      <c r="Q155" s="13">
        <f>IF(tab_plan[[#This Row],[7. Wdh. ]]&lt;&gt;"",tab_plan[[#This Row],[7. Wdh. ]],IFERROR(tab_plan[[#This Row],[Datum]]+VLOOKUP(tab_plan[[#This Row],[Wochentag]],tab_wiederholung[],8,0),""))</f>
        <v>44711</v>
      </c>
      <c r="R155" s="13"/>
      <c r="S155" s="13"/>
      <c r="T155" s="13"/>
      <c r="U155" s="13"/>
      <c r="V155" s="13"/>
      <c r="W155" s="13"/>
      <c r="X155" s="13"/>
      <c r="Y155" s="13" t="str">
        <f>IF(tab_plan[[#This Row],[Aufgabe]]&lt;&gt;"",tab_plan[[#This Row],[Aufgabe]]&amp;" ("&amp;TEXT(tab_plan[[#This Row],[Datum]],"T.M.")&amp;")","")</f>
        <v/>
      </c>
      <c r="Z155" s="13" t="e" cm="1">
        <f t="array" ref="Z155">tab_plan[[#This Row],[Datum]]=INDEX(tab_feiertage[Datum],SMALL(IF((tab_feiertage[Datum]=tab_plan[[#This Row],[Datum]])*(tab_feiertage[Gültigkeit]="x"),ROW(tab_feiertage[Datum])-31),1))</f>
        <v>#NUM!</v>
      </c>
    </row>
    <row r="156" spans="1:26" x14ac:dyDescent="0.25">
      <c r="A156" s="10" t="str">
        <f>TEXT(tab_plan[[#This Row],[Datum]],"TTTT")</f>
        <v>Dienstag</v>
      </c>
      <c r="B156" s="9">
        <f t="shared" si="2"/>
        <v>44348</v>
      </c>
      <c r="C156" s="6"/>
      <c r="D156" s="6" t="str" cm="1">
        <f t="array" ref="D156">IFERROR(INDEX(tab_plan[Text],SMALL(IF(tab_plan[1. Wdh. am]=tab_plan[[#This Row],[Datum]],ROW(tab_plan[1. Wdh. am])-4),1)),"")</f>
        <v/>
      </c>
      <c r="E156" s="6" t="str" cm="1">
        <f t="array" ref="E156">IFERROR(INDEX(tab_plan[Text],SMALL(IF(tab_plan[2. Wdh. am]=tab_plan[[#This Row],[Datum]],ROW(tab_plan[2. Wdh. am])-4),1)),"")</f>
        <v/>
      </c>
      <c r="F156" s="6" t="str" cm="1">
        <f t="array" ref="F156">IFERROR(INDEX(tab_plan[Text],SMALL(IF(tab_plan[3. Wdh. am]=tab_plan[[#This Row],[Datum]],ROW(tab_plan[3. Wdh. am])-4),1)),"")</f>
        <v/>
      </c>
      <c r="G156" s="6" t="str" cm="1">
        <f t="array" ref="G156">IFERROR(INDEX(tab_plan[Text],SMALL(IF(tab_plan[4. Wdh. am]=tab_plan[[#This Row],[Datum]],ROW(tab_plan[4. Wdh. am])-4),1)),"")</f>
        <v/>
      </c>
      <c r="H156" s="6" t="str" cm="1">
        <f t="array" ref="H156">IFERROR(INDEX(tab_plan[Text],SMALL(IF(tab_plan[5. Wdh. am]=tab_plan[[#This Row],[Datum]],ROW(tab_plan[5. Wdh. am])-4),1)),"")</f>
        <v/>
      </c>
      <c r="I156" s="6" t="str" cm="1">
        <f t="array" ref="I156">IFERROR(INDEX(tab_plan[Text],SMALL(IF(tab_plan[6. Wdh. am]=tab_plan[[#This Row],[Datum]],ROW(tab_plan[6. Wdh. am])-4),1)),"")</f>
        <v/>
      </c>
      <c r="J156" s="6" t="str" cm="1">
        <f t="array" ref="J156">IFERROR(INDEX(tab_plan[Text],SMALL(IF(tab_plan[7. Wdh. am]=tab_plan[[#This Row],[Datum]],ROW(tab_plan[7. Wdh. am])-4),1)),"")</f>
        <v/>
      </c>
      <c r="K156" s="13">
        <f>IF(tab_plan[[#This Row],[1. Wdh. ]]&lt;&gt;"",tab_plan[[#This Row],[1. Wdh. ]],IFERROR(tab_plan[[#This Row],[Datum]]+VLOOKUP(tab_plan[[#This Row],[Wochentag]],tab_wiederholung[],2,0),""))</f>
        <v>44348</v>
      </c>
      <c r="L156" s="13">
        <f>IF(tab_plan[[#This Row],[2. Wdh. ]]&lt;&gt;"",tab_plan[[#This Row],[2. Wdh. ]],IFERROR(tab_plan[[#This Row],[Datum]]+VLOOKUP(tab_plan[[#This Row],[Wochentag]],tab_wiederholung[],3,0),""))</f>
        <v>44349</v>
      </c>
      <c r="M156" s="13">
        <f>IF(tab_plan[[#This Row],[3. Wdh. ]]&lt;&gt;"",tab_plan[[#This Row],[3. Wdh. ]],IFERROR(tab_plan[[#This Row],[Datum]]+VLOOKUP(tab_plan[[#This Row],[Wochentag]],tab_wiederholung[],4,0),""))</f>
        <v>44351</v>
      </c>
      <c r="N156" s="13">
        <f>IF(tab_plan[[#This Row],[4. Wdh. ]]&lt;&gt;"",tab_plan[[#This Row],[4. Wdh. ]],IFERROR(tab_plan[[#This Row],[Datum]]+VLOOKUP(tab_plan[[#This Row],[Wochentag]],tab_wiederholung[],5,0),""))</f>
        <v>44355</v>
      </c>
      <c r="O156" s="13">
        <f>IF(tab_plan[[#This Row],[5. Wdh. ]]&lt;&gt;"",tab_plan[[#This Row],[5. Wdh. ]],IFERROR(tab_plan[[#This Row],[Datum]]+VLOOKUP(tab_plan[[#This Row],[Wochentag]],tab_wiederholung[],6,0),""))</f>
        <v>44369</v>
      </c>
      <c r="P156" s="13">
        <f>IF(tab_plan[[#This Row],[6. Wdh. ]]&lt;&gt;"",tab_plan[[#This Row],[6. Wdh. ]],IFERROR(tab_plan[[#This Row],[Datum]]+VLOOKUP(tab_plan[[#This Row],[Wochentag]],tab_wiederholung[],7,0),""))</f>
        <v>44404</v>
      </c>
      <c r="Q156" s="13">
        <f>IF(tab_plan[[#This Row],[7. Wdh. ]]&lt;&gt;"",tab_plan[[#This Row],[7. Wdh. ]],IFERROR(tab_plan[[#This Row],[Datum]]+VLOOKUP(tab_plan[[#This Row],[Wochentag]],tab_wiederholung[],8,0),""))</f>
        <v>44712</v>
      </c>
      <c r="R156" s="13"/>
      <c r="S156" s="13"/>
      <c r="T156" s="13"/>
      <c r="U156" s="13"/>
      <c r="V156" s="13"/>
      <c r="W156" s="13"/>
      <c r="X156" s="13"/>
      <c r="Y156" s="13" t="str">
        <f>IF(tab_plan[[#This Row],[Aufgabe]]&lt;&gt;"",tab_plan[[#This Row],[Aufgabe]]&amp;" ("&amp;TEXT(tab_plan[[#This Row],[Datum]],"T.M.")&amp;")","")</f>
        <v/>
      </c>
      <c r="Z156" s="13" t="e" cm="1">
        <f t="array" ref="Z156">tab_plan[[#This Row],[Datum]]=INDEX(tab_feiertage[Datum],SMALL(IF((tab_feiertage[Datum]=tab_plan[[#This Row],[Datum]])*(tab_feiertage[Gültigkeit]="x"),ROW(tab_feiertage[Datum])-31),1))</f>
        <v>#NUM!</v>
      </c>
    </row>
    <row r="157" spans="1:26" x14ac:dyDescent="0.25">
      <c r="A157" s="10" t="str">
        <f>TEXT(tab_plan[[#This Row],[Datum]],"TTTT")</f>
        <v>Mittwoch</v>
      </c>
      <c r="B157" s="9">
        <f t="shared" si="2"/>
        <v>44349</v>
      </c>
      <c r="C157" s="6"/>
      <c r="D157" s="6" t="str" cm="1">
        <f t="array" ref="D157">IFERROR(INDEX(tab_plan[Text],SMALL(IF(tab_plan[1. Wdh. am]=tab_plan[[#This Row],[Datum]],ROW(tab_plan[1. Wdh. am])-4),1)),"")</f>
        <v/>
      </c>
      <c r="E157" s="6" t="str" cm="1">
        <f t="array" ref="E157">IFERROR(INDEX(tab_plan[Text],SMALL(IF(tab_plan[2. Wdh. am]=tab_plan[[#This Row],[Datum]],ROW(tab_plan[2. Wdh. am])-4),1)),"")</f>
        <v/>
      </c>
      <c r="F157" s="6" t="str" cm="1">
        <f t="array" ref="F157">IFERROR(INDEX(tab_plan[Text],SMALL(IF(tab_plan[3. Wdh. am]=tab_plan[[#This Row],[Datum]],ROW(tab_plan[3. Wdh. am])-4),1)),"")</f>
        <v/>
      </c>
      <c r="G157" s="6" t="str" cm="1">
        <f t="array" ref="G157">IFERROR(INDEX(tab_plan[Text],SMALL(IF(tab_plan[4. Wdh. am]=tab_plan[[#This Row],[Datum]],ROW(tab_plan[4. Wdh. am])-4),1)),"")</f>
        <v/>
      </c>
      <c r="H157" s="6" t="str" cm="1">
        <f t="array" ref="H157">IFERROR(INDEX(tab_plan[Text],SMALL(IF(tab_plan[5. Wdh. am]=tab_plan[[#This Row],[Datum]],ROW(tab_plan[5. Wdh. am])-4),1)),"")</f>
        <v/>
      </c>
      <c r="I157" s="6" t="str" cm="1">
        <f t="array" ref="I157">IFERROR(INDEX(tab_plan[Text],SMALL(IF(tab_plan[6. Wdh. am]=tab_plan[[#This Row],[Datum]],ROW(tab_plan[6. Wdh. am])-4),1)),"")</f>
        <v/>
      </c>
      <c r="J157" s="6" t="str" cm="1">
        <f t="array" ref="J157">IFERROR(INDEX(tab_plan[Text],SMALL(IF(tab_plan[7. Wdh. am]=tab_plan[[#This Row],[Datum]],ROW(tab_plan[7. Wdh. am])-4),1)),"")</f>
        <v/>
      </c>
      <c r="K157" s="13">
        <f>IF(tab_plan[[#This Row],[1. Wdh. ]]&lt;&gt;"",tab_plan[[#This Row],[1. Wdh. ]],IFERROR(tab_plan[[#This Row],[Datum]]+VLOOKUP(tab_plan[[#This Row],[Wochentag]],tab_wiederholung[],2,0),""))</f>
        <v>44349</v>
      </c>
      <c r="L157" s="13">
        <f>IF(tab_plan[[#This Row],[2. Wdh. ]]&lt;&gt;"",tab_plan[[#This Row],[2. Wdh. ]],IFERROR(tab_plan[[#This Row],[Datum]]+VLOOKUP(tab_plan[[#This Row],[Wochentag]],tab_wiederholung[],3,0),""))</f>
        <v>44350</v>
      </c>
      <c r="M157" s="13">
        <f>IF(tab_plan[[#This Row],[3. Wdh. ]]&lt;&gt;"",tab_plan[[#This Row],[3. Wdh. ]],IFERROR(tab_plan[[#This Row],[Datum]]+VLOOKUP(tab_plan[[#This Row],[Wochentag]],tab_wiederholung[],4,0),""))</f>
        <v>44352</v>
      </c>
      <c r="N157" s="13">
        <f>IF(tab_plan[[#This Row],[4. Wdh. ]]&lt;&gt;"",tab_plan[[#This Row],[4. Wdh. ]],IFERROR(tab_plan[[#This Row],[Datum]]+VLOOKUP(tab_plan[[#This Row],[Wochentag]],tab_wiederholung[],5,0),""))</f>
        <v>44356</v>
      </c>
      <c r="O157" s="13">
        <f>IF(tab_plan[[#This Row],[5. Wdh. ]]&lt;&gt;"",tab_plan[[#This Row],[5. Wdh. ]],IFERROR(tab_plan[[#This Row],[Datum]]+VLOOKUP(tab_plan[[#This Row],[Wochentag]],tab_wiederholung[],6,0),""))</f>
        <v>44370</v>
      </c>
      <c r="P157" s="13">
        <f>IF(tab_plan[[#This Row],[6. Wdh. ]]&lt;&gt;"",tab_plan[[#This Row],[6. Wdh. ]],IFERROR(tab_plan[[#This Row],[Datum]]+VLOOKUP(tab_plan[[#This Row],[Wochentag]],tab_wiederholung[],7,0),""))</f>
        <v>44405</v>
      </c>
      <c r="Q157" s="13">
        <f>IF(tab_plan[[#This Row],[7. Wdh. ]]&lt;&gt;"",tab_plan[[#This Row],[7. Wdh. ]],IFERROR(tab_plan[[#This Row],[Datum]]+VLOOKUP(tab_plan[[#This Row],[Wochentag]],tab_wiederholung[],8,0),""))</f>
        <v>44713</v>
      </c>
      <c r="R157" s="13"/>
      <c r="S157" s="13"/>
      <c r="T157" s="13"/>
      <c r="U157" s="13"/>
      <c r="V157" s="13"/>
      <c r="W157" s="13"/>
      <c r="X157" s="13"/>
      <c r="Y157" s="13" t="str">
        <f>IF(tab_plan[[#This Row],[Aufgabe]]&lt;&gt;"",tab_plan[[#This Row],[Aufgabe]]&amp;" ("&amp;TEXT(tab_plan[[#This Row],[Datum]],"T.M.")&amp;")","")</f>
        <v/>
      </c>
      <c r="Z157" s="13" t="e" cm="1">
        <f t="array" ref="Z157">tab_plan[[#This Row],[Datum]]=INDEX(tab_feiertage[Datum],SMALL(IF((tab_feiertage[Datum]=tab_plan[[#This Row],[Datum]])*(tab_feiertage[Gültigkeit]="x"),ROW(tab_feiertage[Datum])-31),1))</f>
        <v>#NUM!</v>
      </c>
    </row>
    <row r="158" spans="1:26" x14ac:dyDescent="0.25">
      <c r="A158" s="10" t="str">
        <f>TEXT(tab_plan[[#This Row],[Datum]],"TTTT")</f>
        <v>Donnerstag</v>
      </c>
      <c r="B158" s="9">
        <f t="shared" si="2"/>
        <v>44350</v>
      </c>
      <c r="C158" s="6"/>
      <c r="D158" s="6" t="str" cm="1">
        <f t="array" ref="D158">IFERROR(INDEX(tab_plan[Text],SMALL(IF(tab_plan[1. Wdh. am]=tab_plan[[#This Row],[Datum]],ROW(tab_plan[1. Wdh. am])-4),1)),"")</f>
        <v/>
      </c>
      <c r="E158" s="6" t="str" cm="1">
        <f t="array" ref="E158">IFERROR(INDEX(tab_plan[Text],SMALL(IF(tab_plan[2. Wdh. am]=tab_plan[[#This Row],[Datum]],ROW(tab_plan[2. Wdh. am])-4),1)),"")</f>
        <v/>
      </c>
      <c r="F158" s="6" t="str" cm="1">
        <f t="array" ref="F158">IFERROR(INDEX(tab_plan[Text],SMALL(IF(tab_plan[3. Wdh. am]=tab_plan[[#This Row],[Datum]],ROW(tab_plan[3. Wdh. am])-4),1)),"")</f>
        <v/>
      </c>
      <c r="G158" s="6" t="str" cm="1">
        <f t="array" ref="G158">IFERROR(INDEX(tab_plan[Text],SMALL(IF(tab_plan[4. Wdh. am]=tab_plan[[#This Row],[Datum]],ROW(tab_plan[4. Wdh. am])-4),1)),"")</f>
        <v/>
      </c>
      <c r="H158" s="6" t="str" cm="1">
        <f t="array" ref="H158">IFERROR(INDEX(tab_plan[Text],SMALL(IF(tab_plan[5. Wdh. am]=tab_plan[[#This Row],[Datum]],ROW(tab_plan[5. Wdh. am])-4),1)),"")</f>
        <v/>
      </c>
      <c r="I158" s="6" t="str" cm="1">
        <f t="array" ref="I158">IFERROR(INDEX(tab_plan[Text],SMALL(IF(tab_plan[6. Wdh. am]=tab_plan[[#This Row],[Datum]],ROW(tab_plan[6. Wdh. am])-4),1)),"")</f>
        <v/>
      </c>
      <c r="J158" s="6" t="str" cm="1">
        <f t="array" ref="J158">IFERROR(INDEX(tab_plan[Text],SMALL(IF(tab_plan[7. Wdh. am]=tab_plan[[#This Row],[Datum]],ROW(tab_plan[7. Wdh. am])-4),1)),"")</f>
        <v/>
      </c>
      <c r="K158" s="13">
        <f>IF(tab_plan[[#This Row],[1. Wdh. ]]&lt;&gt;"",tab_plan[[#This Row],[1. Wdh. ]],IFERROR(tab_plan[[#This Row],[Datum]]+VLOOKUP(tab_plan[[#This Row],[Wochentag]],tab_wiederholung[],2,0),""))</f>
        <v>44350</v>
      </c>
      <c r="L158" s="13">
        <f>IF(tab_plan[[#This Row],[2. Wdh. ]]&lt;&gt;"",tab_plan[[#This Row],[2. Wdh. ]],IFERROR(tab_plan[[#This Row],[Datum]]+VLOOKUP(tab_plan[[#This Row],[Wochentag]],tab_wiederholung[],3,0),""))</f>
        <v>44351</v>
      </c>
      <c r="M158" s="13">
        <f>IF(tab_plan[[#This Row],[3. Wdh. ]]&lt;&gt;"",tab_plan[[#This Row],[3. Wdh. ]],IFERROR(tab_plan[[#This Row],[Datum]]+VLOOKUP(tab_plan[[#This Row],[Wochentag]],tab_wiederholung[],4,0),""))</f>
        <v>44353</v>
      </c>
      <c r="N158" s="13">
        <f>IF(tab_plan[[#This Row],[4. Wdh. ]]&lt;&gt;"",tab_plan[[#This Row],[4. Wdh. ]],IFERROR(tab_plan[[#This Row],[Datum]]+VLOOKUP(tab_plan[[#This Row],[Wochentag]],tab_wiederholung[],5,0),""))</f>
        <v>44357</v>
      </c>
      <c r="O158" s="13">
        <f>IF(tab_plan[[#This Row],[5. Wdh. ]]&lt;&gt;"",tab_plan[[#This Row],[5. Wdh. ]],IFERROR(tab_plan[[#This Row],[Datum]]+VLOOKUP(tab_plan[[#This Row],[Wochentag]],tab_wiederholung[],6,0),""))</f>
        <v>44371</v>
      </c>
      <c r="P158" s="13">
        <f>IF(tab_plan[[#This Row],[6. Wdh. ]]&lt;&gt;"",tab_plan[[#This Row],[6. Wdh. ]],IFERROR(tab_plan[[#This Row],[Datum]]+VLOOKUP(tab_plan[[#This Row],[Wochentag]],tab_wiederholung[],7,0),""))</f>
        <v>44406</v>
      </c>
      <c r="Q158" s="13">
        <f>IF(tab_plan[[#This Row],[7. Wdh. ]]&lt;&gt;"",tab_plan[[#This Row],[7. Wdh. ]],IFERROR(tab_plan[[#This Row],[Datum]]+VLOOKUP(tab_plan[[#This Row],[Wochentag]],tab_wiederholung[],8,0),""))</f>
        <v>44714</v>
      </c>
      <c r="R158" s="13"/>
      <c r="S158" s="13"/>
      <c r="T158" s="13"/>
      <c r="U158" s="13"/>
      <c r="V158" s="13"/>
      <c r="W158" s="13"/>
      <c r="X158" s="13"/>
      <c r="Y158" s="13" t="str">
        <f>IF(tab_plan[[#This Row],[Aufgabe]]&lt;&gt;"",tab_plan[[#This Row],[Aufgabe]]&amp;" ("&amp;TEXT(tab_plan[[#This Row],[Datum]],"T.M.")&amp;")","")</f>
        <v/>
      </c>
      <c r="Z158" s="13" t="e" cm="1">
        <f t="array" ref="Z158">tab_plan[[#This Row],[Datum]]=INDEX(tab_feiertage[Datum],SMALL(IF((tab_feiertage[Datum]=tab_plan[[#This Row],[Datum]])*(tab_feiertage[Gültigkeit]="x"),ROW(tab_feiertage[Datum])-31),1))</f>
        <v>#NUM!</v>
      </c>
    </row>
    <row r="159" spans="1:26" x14ac:dyDescent="0.25">
      <c r="A159" s="10" t="str">
        <f>TEXT(tab_plan[[#This Row],[Datum]],"TTTT")</f>
        <v>Freitag</v>
      </c>
      <c r="B159" s="9">
        <f t="shared" si="2"/>
        <v>44351</v>
      </c>
      <c r="C159" s="6"/>
      <c r="D159" s="6" t="str" cm="1">
        <f t="array" ref="D159">IFERROR(INDEX(tab_plan[Text],SMALL(IF(tab_plan[1. Wdh. am]=tab_plan[[#This Row],[Datum]],ROW(tab_plan[1. Wdh. am])-4),1)),"")</f>
        <v/>
      </c>
      <c r="E159" s="6" t="str" cm="1">
        <f t="array" ref="E159">IFERROR(INDEX(tab_plan[Text],SMALL(IF(tab_plan[2. Wdh. am]=tab_plan[[#This Row],[Datum]],ROW(tab_plan[2. Wdh. am])-4),1)),"")</f>
        <v/>
      </c>
      <c r="F159" s="6" t="str" cm="1">
        <f t="array" ref="F159">IFERROR(INDEX(tab_plan[Text],SMALL(IF(tab_plan[3. Wdh. am]=tab_plan[[#This Row],[Datum]],ROW(tab_plan[3. Wdh. am])-4),1)),"")</f>
        <v/>
      </c>
      <c r="G159" s="6" t="str" cm="1">
        <f t="array" ref="G159">IFERROR(INDEX(tab_plan[Text],SMALL(IF(tab_plan[4. Wdh. am]=tab_plan[[#This Row],[Datum]],ROW(tab_plan[4. Wdh. am])-4),1)),"")</f>
        <v/>
      </c>
      <c r="H159" s="6" t="str" cm="1">
        <f t="array" ref="H159">IFERROR(INDEX(tab_plan[Text],SMALL(IF(tab_plan[5. Wdh. am]=tab_plan[[#This Row],[Datum]],ROW(tab_plan[5. Wdh. am])-4),1)),"")</f>
        <v/>
      </c>
      <c r="I159" s="6" t="str" cm="1">
        <f t="array" ref="I159">IFERROR(INDEX(tab_plan[Text],SMALL(IF(tab_plan[6. Wdh. am]=tab_plan[[#This Row],[Datum]],ROW(tab_plan[6. Wdh. am])-4),1)),"")</f>
        <v/>
      </c>
      <c r="J159" s="6" t="str" cm="1">
        <f t="array" ref="J159">IFERROR(INDEX(tab_plan[Text],SMALL(IF(tab_plan[7. Wdh. am]=tab_plan[[#This Row],[Datum]],ROW(tab_plan[7. Wdh. am])-4),1)),"")</f>
        <v/>
      </c>
      <c r="K159" s="13">
        <f>IF(tab_plan[[#This Row],[1. Wdh. ]]&lt;&gt;"",tab_plan[[#This Row],[1. Wdh. ]],IFERROR(tab_plan[[#This Row],[Datum]]+VLOOKUP(tab_plan[[#This Row],[Wochentag]],tab_wiederholung[],2,0),""))</f>
        <v>44351</v>
      </c>
      <c r="L159" s="13">
        <f>IF(tab_plan[[#This Row],[2. Wdh. ]]&lt;&gt;"",tab_plan[[#This Row],[2. Wdh. ]],IFERROR(tab_plan[[#This Row],[Datum]]+VLOOKUP(tab_plan[[#This Row],[Wochentag]],tab_wiederholung[],3,0),""))</f>
        <v>44352</v>
      </c>
      <c r="M159" s="13">
        <f>IF(tab_plan[[#This Row],[3. Wdh. ]]&lt;&gt;"",tab_plan[[#This Row],[3. Wdh. ]],IFERROR(tab_plan[[#This Row],[Datum]]+VLOOKUP(tab_plan[[#This Row],[Wochentag]],tab_wiederholung[],4,0),""))</f>
        <v>44354</v>
      </c>
      <c r="N159" s="13">
        <f>IF(tab_plan[[#This Row],[4. Wdh. ]]&lt;&gt;"",tab_plan[[#This Row],[4. Wdh. ]],IFERROR(tab_plan[[#This Row],[Datum]]+VLOOKUP(tab_plan[[#This Row],[Wochentag]],tab_wiederholung[],5,0),""))</f>
        <v>44358</v>
      </c>
      <c r="O159" s="13">
        <f>IF(tab_plan[[#This Row],[5. Wdh. ]]&lt;&gt;"",tab_plan[[#This Row],[5. Wdh. ]],IFERROR(tab_plan[[#This Row],[Datum]]+VLOOKUP(tab_plan[[#This Row],[Wochentag]],tab_wiederholung[],6,0),""))</f>
        <v>44372</v>
      </c>
      <c r="P159" s="13">
        <f>IF(tab_plan[[#This Row],[6. Wdh. ]]&lt;&gt;"",tab_plan[[#This Row],[6. Wdh. ]],IFERROR(tab_plan[[#This Row],[Datum]]+VLOOKUP(tab_plan[[#This Row],[Wochentag]],tab_wiederholung[],7,0),""))</f>
        <v>44407</v>
      </c>
      <c r="Q159" s="13">
        <f>IF(tab_plan[[#This Row],[7. Wdh. ]]&lt;&gt;"",tab_plan[[#This Row],[7. Wdh. ]],IFERROR(tab_plan[[#This Row],[Datum]]+VLOOKUP(tab_plan[[#This Row],[Wochentag]],tab_wiederholung[],8,0),""))</f>
        <v>44715</v>
      </c>
      <c r="R159" s="13"/>
      <c r="S159" s="13"/>
      <c r="T159" s="13"/>
      <c r="U159" s="13"/>
      <c r="V159" s="13"/>
      <c r="W159" s="13"/>
      <c r="X159" s="13"/>
      <c r="Y159" s="13" t="str">
        <f>IF(tab_plan[[#This Row],[Aufgabe]]&lt;&gt;"",tab_plan[[#This Row],[Aufgabe]]&amp;" ("&amp;TEXT(tab_plan[[#This Row],[Datum]],"T.M.")&amp;")","")</f>
        <v/>
      </c>
      <c r="Z159" s="13" t="e" cm="1">
        <f t="array" ref="Z159">tab_plan[[#This Row],[Datum]]=INDEX(tab_feiertage[Datum],SMALL(IF((tab_feiertage[Datum]=tab_plan[[#This Row],[Datum]])*(tab_feiertage[Gültigkeit]="x"),ROW(tab_feiertage[Datum])-31),1))</f>
        <v>#NUM!</v>
      </c>
    </row>
    <row r="160" spans="1:26" x14ac:dyDescent="0.25">
      <c r="A160" s="10" t="str">
        <f>TEXT(tab_plan[[#This Row],[Datum]],"TTTT")</f>
        <v>Samstag</v>
      </c>
      <c r="B160" s="9">
        <f t="shared" si="2"/>
        <v>44352</v>
      </c>
      <c r="C160" s="6"/>
      <c r="D160" s="6" t="str" cm="1">
        <f t="array" ref="D160">IFERROR(INDEX(tab_plan[Text],SMALL(IF(tab_plan[1. Wdh. am]=tab_plan[[#This Row],[Datum]],ROW(tab_plan[1. Wdh. am])-4),1)),"")</f>
        <v/>
      </c>
      <c r="E160" s="6" t="str" cm="1">
        <f t="array" ref="E160">IFERROR(INDEX(tab_plan[Text],SMALL(IF(tab_plan[2. Wdh. am]=tab_plan[[#This Row],[Datum]],ROW(tab_plan[2. Wdh. am])-4),1)),"")</f>
        <v/>
      </c>
      <c r="F160" s="6" t="str" cm="1">
        <f t="array" ref="F160">IFERROR(INDEX(tab_plan[Text],SMALL(IF(tab_plan[3. Wdh. am]=tab_plan[[#This Row],[Datum]],ROW(tab_plan[3. Wdh. am])-4),1)),"")</f>
        <v/>
      </c>
      <c r="G160" s="6" t="str" cm="1">
        <f t="array" ref="G160">IFERROR(INDEX(tab_plan[Text],SMALL(IF(tab_plan[4. Wdh. am]=tab_plan[[#This Row],[Datum]],ROW(tab_plan[4. Wdh. am])-4),1)),"")</f>
        <v/>
      </c>
      <c r="H160" s="6" t="str" cm="1">
        <f t="array" ref="H160">IFERROR(INDEX(tab_plan[Text],SMALL(IF(tab_plan[5. Wdh. am]=tab_plan[[#This Row],[Datum]],ROW(tab_plan[5. Wdh. am])-4),1)),"")</f>
        <v/>
      </c>
      <c r="I160" s="6" t="str" cm="1">
        <f t="array" ref="I160">IFERROR(INDEX(tab_plan[Text],SMALL(IF(tab_plan[6. Wdh. am]=tab_plan[[#This Row],[Datum]],ROW(tab_plan[6. Wdh. am])-4),1)),"")</f>
        <v/>
      </c>
      <c r="J160" s="6" t="str" cm="1">
        <f t="array" ref="J160">IFERROR(INDEX(tab_plan[Text],SMALL(IF(tab_plan[7. Wdh. am]=tab_plan[[#This Row],[Datum]],ROW(tab_plan[7. Wdh. am])-4),1)),"")</f>
        <v/>
      </c>
      <c r="K160" s="13">
        <f>IF(tab_plan[[#This Row],[1. Wdh. ]]&lt;&gt;"",tab_plan[[#This Row],[1. Wdh. ]],IFERROR(tab_plan[[#This Row],[Datum]]+VLOOKUP(tab_plan[[#This Row],[Wochentag]],tab_wiederholung[],2,0),""))</f>
        <v>44352</v>
      </c>
      <c r="L160" s="13">
        <f>IF(tab_plan[[#This Row],[2. Wdh. ]]&lt;&gt;"",tab_plan[[#This Row],[2. Wdh. ]],IFERROR(tab_plan[[#This Row],[Datum]]+VLOOKUP(tab_plan[[#This Row],[Wochentag]],tab_wiederholung[],3,0),""))</f>
        <v>44353</v>
      </c>
      <c r="M160" s="13">
        <f>IF(tab_plan[[#This Row],[3. Wdh. ]]&lt;&gt;"",tab_plan[[#This Row],[3. Wdh. ]],IFERROR(tab_plan[[#This Row],[Datum]]+VLOOKUP(tab_plan[[#This Row],[Wochentag]],tab_wiederholung[],4,0),""))</f>
        <v>44355</v>
      </c>
      <c r="N160" s="13">
        <f>IF(tab_plan[[#This Row],[4. Wdh. ]]&lt;&gt;"",tab_plan[[#This Row],[4. Wdh. ]],IFERROR(tab_plan[[#This Row],[Datum]]+VLOOKUP(tab_plan[[#This Row],[Wochentag]],tab_wiederholung[],5,0),""))</f>
        <v>44359</v>
      </c>
      <c r="O160" s="13">
        <f>IF(tab_plan[[#This Row],[5. Wdh. ]]&lt;&gt;"",tab_plan[[#This Row],[5. Wdh. ]],IFERROR(tab_plan[[#This Row],[Datum]]+VLOOKUP(tab_plan[[#This Row],[Wochentag]],tab_wiederholung[],6,0),""))</f>
        <v>44373</v>
      </c>
      <c r="P160" s="13">
        <f>IF(tab_plan[[#This Row],[6. Wdh. ]]&lt;&gt;"",tab_plan[[#This Row],[6. Wdh. ]],IFERROR(tab_plan[[#This Row],[Datum]]+VLOOKUP(tab_plan[[#This Row],[Wochentag]],tab_wiederholung[],7,0),""))</f>
        <v>44408</v>
      </c>
      <c r="Q160" s="13">
        <f>IF(tab_plan[[#This Row],[7. Wdh. ]]&lt;&gt;"",tab_plan[[#This Row],[7. Wdh. ]],IFERROR(tab_plan[[#This Row],[Datum]]+VLOOKUP(tab_plan[[#This Row],[Wochentag]],tab_wiederholung[],8,0),""))</f>
        <v>44716</v>
      </c>
      <c r="R160" s="13"/>
      <c r="S160" s="13"/>
      <c r="T160" s="13"/>
      <c r="U160" s="13"/>
      <c r="V160" s="13"/>
      <c r="W160" s="13"/>
      <c r="X160" s="13"/>
      <c r="Y160" s="13" t="str">
        <f>IF(tab_plan[[#This Row],[Aufgabe]]&lt;&gt;"",tab_plan[[#This Row],[Aufgabe]]&amp;" ("&amp;TEXT(tab_plan[[#This Row],[Datum]],"T.M.")&amp;")","")</f>
        <v/>
      </c>
      <c r="Z160" s="13" t="e" cm="1">
        <f t="array" ref="Z160">tab_plan[[#This Row],[Datum]]=INDEX(tab_feiertage[Datum],SMALL(IF((tab_feiertage[Datum]=tab_plan[[#This Row],[Datum]])*(tab_feiertage[Gültigkeit]="x"),ROW(tab_feiertage[Datum])-31),1))</f>
        <v>#NUM!</v>
      </c>
    </row>
    <row r="161" spans="1:26" x14ac:dyDescent="0.25">
      <c r="A161" s="10" t="str">
        <f>TEXT(tab_plan[[#This Row],[Datum]],"TTTT")</f>
        <v>Sonntag</v>
      </c>
      <c r="B161" s="9">
        <f t="shared" si="2"/>
        <v>44353</v>
      </c>
      <c r="C161" s="6"/>
      <c r="D161" s="6" t="str" cm="1">
        <f t="array" ref="D161">IFERROR(INDEX(tab_plan[Text],SMALL(IF(tab_plan[1. Wdh. am]=tab_plan[[#This Row],[Datum]],ROW(tab_plan[1. Wdh. am])-4),1)),"")</f>
        <v/>
      </c>
      <c r="E161" s="6" t="str" cm="1">
        <f t="array" ref="E161">IFERROR(INDEX(tab_plan[Text],SMALL(IF(tab_plan[2. Wdh. am]=tab_plan[[#This Row],[Datum]],ROW(tab_plan[2. Wdh. am])-4),1)),"")</f>
        <v/>
      </c>
      <c r="F161" s="6" t="str" cm="1">
        <f t="array" ref="F161">IFERROR(INDEX(tab_plan[Text],SMALL(IF(tab_plan[3. Wdh. am]=tab_plan[[#This Row],[Datum]],ROW(tab_plan[3. Wdh. am])-4),1)),"")</f>
        <v/>
      </c>
      <c r="G161" s="6" t="str" cm="1">
        <f t="array" ref="G161">IFERROR(INDEX(tab_plan[Text],SMALL(IF(tab_plan[4. Wdh. am]=tab_plan[[#This Row],[Datum]],ROW(tab_plan[4. Wdh. am])-4),1)),"")</f>
        <v/>
      </c>
      <c r="H161" s="6" t="str" cm="1">
        <f t="array" ref="H161">IFERROR(INDEX(tab_plan[Text],SMALL(IF(tab_plan[5. Wdh. am]=tab_plan[[#This Row],[Datum]],ROW(tab_plan[5. Wdh. am])-4),1)),"")</f>
        <v/>
      </c>
      <c r="I161" s="6" t="str" cm="1">
        <f t="array" ref="I161">IFERROR(INDEX(tab_plan[Text],SMALL(IF(tab_plan[6. Wdh. am]=tab_plan[[#This Row],[Datum]],ROW(tab_plan[6. Wdh. am])-4),1)),"")</f>
        <v/>
      </c>
      <c r="J161" s="6" t="str" cm="1">
        <f t="array" ref="J161">IFERROR(INDEX(tab_plan[Text],SMALL(IF(tab_plan[7. Wdh. am]=tab_plan[[#This Row],[Datum]],ROW(tab_plan[7. Wdh. am])-4),1)),"")</f>
        <v/>
      </c>
      <c r="K161" s="13">
        <f>IF(tab_plan[[#This Row],[1. Wdh. ]]&lt;&gt;"",tab_plan[[#This Row],[1. Wdh. ]],IFERROR(tab_plan[[#This Row],[Datum]]+VLOOKUP(tab_plan[[#This Row],[Wochentag]],tab_wiederholung[],2,0),""))</f>
        <v>44353</v>
      </c>
      <c r="L161" s="13">
        <f>IF(tab_plan[[#This Row],[2. Wdh. ]]&lt;&gt;"",tab_plan[[#This Row],[2. Wdh. ]],IFERROR(tab_plan[[#This Row],[Datum]]+VLOOKUP(tab_plan[[#This Row],[Wochentag]],tab_wiederholung[],3,0),""))</f>
        <v>44354</v>
      </c>
      <c r="M161" s="13">
        <f>IF(tab_plan[[#This Row],[3. Wdh. ]]&lt;&gt;"",tab_plan[[#This Row],[3. Wdh. ]],IFERROR(tab_plan[[#This Row],[Datum]]+VLOOKUP(tab_plan[[#This Row],[Wochentag]],tab_wiederholung[],4,0),""))</f>
        <v>44356</v>
      </c>
      <c r="N161" s="13">
        <f>IF(tab_plan[[#This Row],[4. Wdh. ]]&lt;&gt;"",tab_plan[[#This Row],[4. Wdh. ]],IFERROR(tab_plan[[#This Row],[Datum]]+VLOOKUP(tab_plan[[#This Row],[Wochentag]],tab_wiederholung[],5,0),""))</f>
        <v>44360</v>
      </c>
      <c r="O161" s="13">
        <f>IF(tab_plan[[#This Row],[5. Wdh. ]]&lt;&gt;"",tab_plan[[#This Row],[5. Wdh. ]],IFERROR(tab_plan[[#This Row],[Datum]]+VLOOKUP(tab_plan[[#This Row],[Wochentag]],tab_wiederholung[],6,0),""))</f>
        <v>44374</v>
      </c>
      <c r="P161" s="13">
        <f>IF(tab_plan[[#This Row],[6. Wdh. ]]&lt;&gt;"",tab_plan[[#This Row],[6. Wdh. ]],IFERROR(tab_plan[[#This Row],[Datum]]+VLOOKUP(tab_plan[[#This Row],[Wochentag]],tab_wiederholung[],7,0),""))</f>
        <v>44409</v>
      </c>
      <c r="Q161" s="13">
        <f>IF(tab_plan[[#This Row],[7. Wdh. ]]&lt;&gt;"",tab_plan[[#This Row],[7. Wdh. ]],IFERROR(tab_plan[[#This Row],[Datum]]+VLOOKUP(tab_plan[[#This Row],[Wochentag]],tab_wiederholung[],8,0),""))</f>
        <v>44717</v>
      </c>
      <c r="R161" s="13"/>
      <c r="S161" s="13"/>
      <c r="T161" s="13"/>
      <c r="U161" s="13"/>
      <c r="V161" s="13"/>
      <c r="W161" s="13"/>
      <c r="X161" s="13"/>
      <c r="Y161" s="13" t="str">
        <f>IF(tab_plan[[#This Row],[Aufgabe]]&lt;&gt;"",tab_plan[[#This Row],[Aufgabe]]&amp;" ("&amp;TEXT(tab_plan[[#This Row],[Datum]],"T.M.")&amp;")","")</f>
        <v/>
      </c>
      <c r="Z161" s="13" t="e" cm="1">
        <f t="array" ref="Z161">tab_plan[[#This Row],[Datum]]=INDEX(tab_feiertage[Datum],SMALL(IF((tab_feiertage[Datum]=tab_plan[[#This Row],[Datum]])*(tab_feiertage[Gültigkeit]="x"),ROW(tab_feiertage[Datum])-31),1))</f>
        <v>#NUM!</v>
      </c>
    </row>
    <row r="162" spans="1:26" x14ac:dyDescent="0.25">
      <c r="A162" s="10" t="str">
        <f>TEXT(tab_plan[[#This Row],[Datum]],"TTTT")</f>
        <v>Montag</v>
      </c>
      <c r="B162" s="9">
        <f t="shared" si="2"/>
        <v>44354</v>
      </c>
      <c r="C162" s="6"/>
      <c r="D162" s="6" t="str" cm="1">
        <f t="array" ref="D162">IFERROR(INDEX(tab_plan[Text],SMALL(IF(tab_plan[1. Wdh. am]=tab_plan[[#This Row],[Datum]],ROW(tab_plan[1. Wdh. am])-4),1)),"")</f>
        <v/>
      </c>
      <c r="E162" s="6" t="str" cm="1">
        <f t="array" ref="E162">IFERROR(INDEX(tab_plan[Text],SMALL(IF(tab_plan[2. Wdh. am]=tab_plan[[#This Row],[Datum]],ROW(tab_plan[2. Wdh. am])-4),1)),"")</f>
        <v/>
      </c>
      <c r="F162" s="6" t="str" cm="1">
        <f t="array" ref="F162">IFERROR(INDEX(tab_plan[Text],SMALL(IF(tab_plan[3. Wdh. am]=tab_plan[[#This Row],[Datum]],ROW(tab_plan[3. Wdh. am])-4),1)),"")</f>
        <v/>
      </c>
      <c r="G162" s="6" t="str" cm="1">
        <f t="array" ref="G162">IFERROR(INDEX(tab_plan[Text],SMALL(IF(tab_plan[4. Wdh. am]=tab_plan[[#This Row],[Datum]],ROW(tab_plan[4. Wdh. am])-4),1)),"")</f>
        <v/>
      </c>
      <c r="H162" s="6" t="str" cm="1">
        <f t="array" ref="H162">IFERROR(INDEX(tab_plan[Text],SMALL(IF(tab_plan[5. Wdh. am]=tab_plan[[#This Row],[Datum]],ROW(tab_plan[5. Wdh. am])-4),1)),"")</f>
        <v/>
      </c>
      <c r="I162" s="6" t="str" cm="1">
        <f t="array" ref="I162">IFERROR(INDEX(tab_plan[Text],SMALL(IF(tab_plan[6. Wdh. am]=tab_plan[[#This Row],[Datum]],ROW(tab_plan[6. Wdh. am])-4),1)),"")</f>
        <v/>
      </c>
      <c r="J162" s="6" t="str" cm="1">
        <f t="array" ref="J162">IFERROR(INDEX(tab_plan[Text],SMALL(IF(tab_plan[7. Wdh. am]=tab_plan[[#This Row],[Datum]],ROW(tab_plan[7. Wdh. am])-4),1)),"")</f>
        <v/>
      </c>
      <c r="K162" s="13">
        <f>IF(tab_plan[[#This Row],[1. Wdh. ]]&lt;&gt;"",tab_plan[[#This Row],[1. Wdh. ]],IFERROR(tab_plan[[#This Row],[Datum]]+VLOOKUP(tab_plan[[#This Row],[Wochentag]],tab_wiederholung[],2,0),""))</f>
        <v>44354</v>
      </c>
      <c r="L162" s="13">
        <f>IF(tab_plan[[#This Row],[2. Wdh. ]]&lt;&gt;"",tab_plan[[#This Row],[2. Wdh. ]],IFERROR(tab_plan[[#This Row],[Datum]]+VLOOKUP(tab_plan[[#This Row],[Wochentag]],tab_wiederholung[],3,0),""))</f>
        <v>44355</v>
      </c>
      <c r="M162" s="13">
        <f>IF(tab_plan[[#This Row],[3. Wdh. ]]&lt;&gt;"",tab_plan[[#This Row],[3. Wdh. ]],IFERROR(tab_plan[[#This Row],[Datum]]+VLOOKUP(tab_plan[[#This Row],[Wochentag]],tab_wiederholung[],4,0),""))</f>
        <v>44357</v>
      </c>
      <c r="N162" s="13">
        <f>IF(tab_plan[[#This Row],[4. Wdh. ]]&lt;&gt;"",tab_plan[[#This Row],[4. Wdh. ]],IFERROR(tab_plan[[#This Row],[Datum]]+VLOOKUP(tab_plan[[#This Row],[Wochentag]],tab_wiederholung[],5,0),""))</f>
        <v>44361</v>
      </c>
      <c r="O162" s="13">
        <f>IF(tab_plan[[#This Row],[5. Wdh. ]]&lt;&gt;"",tab_plan[[#This Row],[5. Wdh. ]],IFERROR(tab_plan[[#This Row],[Datum]]+VLOOKUP(tab_plan[[#This Row],[Wochentag]],tab_wiederholung[],6,0),""))</f>
        <v>44375</v>
      </c>
      <c r="P162" s="13">
        <f>IF(tab_plan[[#This Row],[6. Wdh. ]]&lt;&gt;"",tab_plan[[#This Row],[6. Wdh. ]],IFERROR(tab_plan[[#This Row],[Datum]]+VLOOKUP(tab_plan[[#This Row],[Wochentag]],tab_wiederholung[],7,0),""))</f>
        <v>44410</v>
      </c>
      <c r="Q162" s="13">
        <f>IF(tab_plan[[#This Row],[7. Wdh. ]]&lt;&gt;"",tab_plan[[#This Row],[7. Wdh. ]],IFERROR(tab_plan[[#This Row],[Datum]]+VLOOKUP(tab_plan[[#This Row],[Wochentag]],tab_wiederholung[],8,0),""))</f>
        <v>44718</v>
      </c>
      <c r="R162" s="13"/>
      <c r="S162" s="13"/>
      <c r="T162" s="13"/>
      <c r="U162" s="13"/>
      <c r="V162" s="13"/>
      <c r="W162" s="13"/>
      <c r="X162" s="13"/>
      <c r="Y162" s="13" t="str">
        <f>IF(tab_plan[[#This Row],[Aufgabe]]&lt;&gt;"",tab_plan[[#This Row],[Aufgabe]]&amp;" ("&amp;TEXT(tab_plan[[#This Row],[Datum]],"T.M.")&amp;")","")</f>
        <v/>
      </c>
      <c r="Z162" s="13" t="e" cm="1">
        <f t="array" ref="Z162">tab_plan[[#This Row],[Datum]]=INDEX(tab_feiertage[Datum],SMALL(IF((tab_feiertage[Datum]=tab_plan[[#This Row],[Datum]])*(tab_feiertage[Gültigkeit]="x"),ROW(tab_feiertage[Datum])-31),1))</f>
        <v>#NUM!</v>
      </c>
    </row>
    <row r="163" spans="1:26" x14ac:dyDescent="0.25">
      <c r="A163" s="10" t="str">
        <f>TEXT(tab_plan[[#This Row],[Datum]],"TTTT")</f>
        <v>Dienstag</v>
      </c>
      <c r="B163" s="9">
        <f t="shared" si="2"/>
        <v>44355</v>
      </c>
      <c r="C163" s="6"/>
      <c r="D163" s="6" t="str" cm="1">
        <f t="array" ref="D163">IFERROR(INDEX(tab_plan[Text],SMALL(IF(tab_plan[1. Wdh. am]=tab_plan[[#This Row],[Datum]],ROW(tab_plan[1. Wdh. am])-4),1)),"")</f>
        <v/>
      </c>
      <c r="E163" s="6" t="str" cm="1">
        <f t="array" ref="E163">IFERROR(INDEX(tab_plan[Text],SMALL(IF(tab_plan[2. Wdh. am]=tab_plan[[#This Row],[Datum]],ROW(tab_plan[2. Wdh. am])-4),1)),"")</f>
        <v/>
      </c>
      <c r="F163" s="6" t="str" cm="1">
        <f t="array" ref="F163">IFERROR(INDEX(tab_plan[Text],SMALL(IF(tab_plan[3. Wdh. am]=tab_plan[[#This Row],[Datum]],ROW(tab_plan[3. Wdh. am])-4),1)),"")</f>
        <v/>
      </c>
      <c r="G163" s="6" t="str" cm="1">
        <f t="array" ref="G163">IFERROR(INDEX(tab_plan[Text],SMALL(IF(tab_plan[4. Wdh. am]=tab_plan[[#This Row],[Datum]],ROW(tab_plan[4. Wdh. am])-4),1)),"")</f>
        <v/>
      </c>
      <c r="H163" s="6" t="str" cm="1">
        <f t="array" ref="H163">IFERROR(INDEX(tab_plan[Text],SMALL(IF(tab_plan[5. Wdh. am]=tab_plan[[#This Row],[Datum]],ROW(tab_plan[5. Wdh. am])-4),1)),"")</f>
        <v/>
      </c>
      <c r="I163" s="6" t="str" cm="1">
        <f t="array" ref="I163">IFERROR(INDEX(tab_plan[Text],SMALL(IF(tab_plan[6. Wdh. am]=tab_plan[[#This Row],[Datum]],ROW(tab_plan[6. Wdh. am])-4),1)),"")</f>
        <v/>
      </c>
      <c r="J163" s="6" t="str" cm="1">
        <f t="array" ref="J163">IFERROR(INDEX(tab_plan[Text],SMALL(IF(tab_plan[7. Wdh. am]=tab_plan[[#This Row],[Datum]],ROW(tab_plan[7. Wdh. am])-4),1)),"")</f>
        <v/>
      </c>
      <c r="K163" s="13">
        <f>IF(tab_plan[[#This Row],[1. Wdh. ]]&lt;&gt;"",tab_plan[[#This Row],[1. Wdh. ]],IFERROR(tab_plan[[#This Row],[Datum]]+VLOOKUP(tab_plan[[#This Row],[Wochentag]],tab_wiederholung[],2,0),""))</f>
        <v>44355</v>
      </c>
      <c r="L163" s="13">
        <f>IF(tab_plan[[#This Row],[2. Wdh. ]]&lt;&gt;"",tab_plan[[#This Row],[2. Wdh. ]],IFERROR(tab_plan[[#This Row],[Datum]]+VLOOKUP(tab_plan[[#This Row],[Wochentag]],tab_wiederholung[],3,0),""))</f>
        <v>44356</v>
      </c>
      <c r="M163" s="13">
        <f>IF(tab_plan[[#This Row],[3. Wdh. ]]&lt;&gt;"",tab_plan[[#This Row],[3. Wdh. ]],IFERROR(tab_plan[[#This Row],[Datum]]+VLOOKUP(tab_plan[[#This Row],[Wochentag]],tab_wiederholung[],4,0),""))</f>
        <v>44358</v>
      </c>
      <c r="N163" s="13">
        <f>IF(tab_plan[[#This Row],[4. Wdh. ]]&lt;&gt;"",tab_plan[[#This Row],[4. Wdh. ]],IFERROR(tab_plan[[#This Row],[Datum]]+VLOOKUP(tab_plan[[#This Row],[Wochentag]],tab_wiederholung[],5,0),""))</f>
        <v>44362</v>
      </c>
      <c r="O163" s="13">
        <f>IF(tab_plan[[#This Row],[5. Wdh. ]]&lt;&gt;"",tab_plan[[#This Row],[5. Wdh. ]],IFERROR(tab_plan[[#This Row],[Datum]]+VLOOKUP(tab_plan[[#This Row],[Wochentag]],tab_wiederholung[],6,0),""))</f>
        <v>44376</v>
      </c>
      <c r="P163" s="13">
        <f>IF(tab_plan[[#This Row],[6. Wdh. ]]&lt;&gt;"",tab_plan[[#This Row],[6. Wdh. ]],IFERROR(tab_plan[[#This Row],[Datum]]+VLOOKUP(tab_plan[[#This Row],[Wochentag]],tab_wiederholung[],7,0),""))</f>
        <v>44411</v>
      </c>
      <c r="Q163" s="13">
        <f>IF(tab_plan[[#This Row],[7. Wdh. ]]&lt;&gt;"",tab_plan[[#This Row],[7. Wdh. ]],IFERROR(tab_plan[[#This Row],[Datum]]+VLOOKUP(tab_plan[[#This Row],[Wochentag]],tab_wiederholung[],8,0),""))</f>
        <v>44719</v>
      </c>
      <c r="R163" s="13"/>
      <c r="S163" s="13"/>
      <c r="T163" s="13"/>
      <c r="U163" s="13"/>
      <c r="V163" s="13"/>
      <c r="W163" s="13"/>
      <c r="X163" s="13"/>
      <c r="Y163" s="13" t="str">
        <f>IF(tab_plan[[#This Row],[Aufgabe]]&lt;&gt;"",tab_plan[[#This Row],[Aufgabe]]&amp;" ("&amp;TEXT(tab_plan[[#This Row],[Datum]],"T.M.")&amp;")","")</f>
        <v/>
      </c>
      <c r="Z163" s="13" t="e" cm="1">
        <f t="array" ref="Z163">tab_plan[[#This Row],[Datum]]=INDEX(tab_feiertage[Datum],SMALL(IF((tab_feiertage[Datum]=tab_plan[[#This Row],[Datum]])*(tab_feiertage[Gültigkeit]="x"),ROW(tab_feiertage[Datum])-31),1))</f>
        <v>#NUM!</v>
      </c>
    </row>
    <row r="164" spans="1:26" x14ac:dyDescent="0.25">
      <c r="A164" s="10" t="str">
        <f>TEXT(tab_plan[[#This Row],[Datum]],"TTTT")</f>
        <v>Mittwoch</v>
      </c>
      <c r="B164" s="9">
        <f t="shared" si="2"/>
        <v>44356</v>
      </c>
      <c r="C164" s="6"/>
      <c r="D164" s="6" t="str" cm="1">
        <f t="array" ref="D164">IFERROR(INDEX(tab_plan[Text],SMALL(IF(tab_plan[1. Wdh. am]=tab_plan[[#This Row],[Datum]],ROW(tab_plan[1. Wdh. am])-4),1)),"")</f>
        <v/>
      </c>
      <c r="E164" s="6" t="str" cm="1">
        <f t="array" ref="E164">IFERROR(INDEX(tab_plan[Text],SMALL(IF(tab_plan[2. Wdh. am]=tab_plan[[#This Row],[Datum]],ROW(tab_plan[2. Wdh. am])-4),1)),"")</f>
        <v/>
      </c>
      <c r="F164" s="6" t="str" cm="1">
        <f t="array" ref="F164">IFERROR(INDEX(tab_plan[Text],SMALL(IF(tab_plan[3. Wdh. am]=tab_plan[[#This Row],[Datum]],ROW(tab_plan[3. Wdh. am])-4),1)),"")</f>
        <v/>
      </c>
      <c r="G164" s="6" t="str" cm="1">
        <f t="array" ref="G164">IFERROR(INDEX(tab_plan[Text],SMALL(IF(tab_plan[4. Wdh. am]=tab_plan[[#This Row],[Datum]],ROW(tab_plan[4. Wdh. am])-4),1)),"")</f>
        <v/>
      </c>
      <c r="H164" s="6" t="str" cm="1">
        <f t="array" ref="H164">IFERROR(INDEX(tab_plan[Text],SMALL(IF(tab_plan[5. Wdh. am]=tab_plan[[#This Row],[Datum]],ROW(tab_plan[5. Wdh. am])-4),1)),"")</f>
        <v/>
      </c>
      <c r="I164" s="6" t="str" cm="1">
        <f t="array" ref="I164">IFERROR(INDEX(tab_plan[Text],SMALL(IF(tab_plan[6. Wdh. am]=tab_plan[[#This Row],[Datum]],ROW(tab_plan[6. Wdh. am])-4),1)),"")</f>
        <v/>
      </c>
      <c r="J164" s="6" t="str" cm="1">
        <f t="array" ref="J164">IFERROR(INDEX(tab_plan[Text],SMALL(IF(tab_plan[7. Wdh. am]=tab_plan[[#This Row],[Datum]],ROW(tab_plan[7. Wdh. am])-4),1)),"")</f>
        <v/>
      </c>
      <c r="K164" s="13">
        <f>IF(tab_plan[[#This Row],[1. Wdh. ]]&lt;&gt;"",tab_plan[[#This Row],[1. Wdh. ]],IFERROR(tab_plan[[#This Row],[Datum]]+VLOOKUP(tab_plan[[#This Row],[Wochentag]],tab_wiederholung[],2,0),""))</f>
        <v>44356</v>
      </c>
      <c r="L164" s="13">
        <f>IF(tab_plan[[#This Row],[2. Wdh. ]]&lt;&gt;"",tab_plan[[#This Row],[2. Wdh. ]],IFERROR(tab_plan[[#This Row],[Datum]]+VLOOKUP(tab_plan[[#This Row],[Wochentag]],tab_wiederholung[],3,0),""))</f>
        <v>44357</v>
      </c>
      <c r="M164" s="13">
        <f>IF(tab_plan[[#This Row],[3. Wdh. ]]&lt;&gt;"",tab_plan[[#This Row],[3. Wdh. ]],IFERROR(tab_plan[[#This Row],[Datum]]+VLOOKUP(tab_plan[[#This Row],[Wochentag]],tab_wiederholung[],4,0),""))</f>
        <v>44359</v>
      </c>
      <c r="N164" s="13">
        <f>IF(tab_plan[[#This Row],[4. Wdh. ]]&lt;&gt;"",tab_plan[[#This Row],[4. Wdh. ]],IFERROR(tab_plan[[#This Row],[Datum]]+VLOOKUP(tab_plan[[#This Row],[Wochentag]],tab_wiederholung[],5,0),""))</f>
        <v>44363</v>
      </c>
      <c r="O164" s="13">
        <f>IF(tab_plan[[#This Row],[5. Wdh. ]]&lt;&gt;"",tab_plan[[#This Row],[5. Wdh. ]],IFERROR(tab_plan[[#This Row],[Datum]]+VLOOKUP(tab_plan[[#This Row],[Wochentag]],tab_wiederholung[],6,0),""))</f>
        <v>44377</v>
      </c>
      <c r="P164" s="13">
        <f>IF(tab_plan[[#This Row],[6. Wdh. ]]&lt;&gt;"",tab_plan[[#This Row],[6. Wdh. ]],IFERROR(tab_plan[[#This Row],[Datum]]+VLOOKUP(tab_plan[[#This Row],[Wochentag]],tab_wiederholung[],7,0),""))</f>
        <v>44412</v>
      </c>
      <c r="Q164" s="13">
        <f>IF(tab_plan[[#This Row],[7. Wdh. ]]&lt;&gt;"",tab_plan[[#This Row],[7. Wdh. ]],IFERROR(tab_plan[[#This Row],[Datum]]+VLOOKUP(tab_plan[[#This Row],[Wochentag]],tab_wiederholung[],8,0),""))</f>
        <v>44720</v>
      </c>
      <c r="R164" s="13"/>
      <c r="S164" s="13"/>
      <c r="T164" s="13"/>
      <c r="U164" s="13"/>
      <c r="V164" s="13"/>
      <c r="W164" s="13"/>
      <c r="X164" s="13"/>
      <c r="Y164" s="13" t="str">
        <f>IF(tab_plan[[#This Row],[Aufgabe]]&lt;&gt;"",tab_plan[[#This Row],[Aufgabe]]&amp;" ("&amp;TEXT(tab_plan[[#This Row],[Datum]],"T.M.")&amp;")","")</f>
        <v/>
      </c>
      <c r="Z164" s="13" t="e" cm="1">
        <f t="array" ref="Z164">tab_plan[[#This Row],[Datum]]=INDEX(tab_feiertage[Datum],SMALL(IF((tab_feiertage[Datum]=tab_plan[[#This Row],[Datum]])*(tab_feiertage[Gültigkeit]="x"),ROW(tab_feiertage[Datum])-31),1))</f>
        <v>#NUM!</v>
      </c>
    </row>
    <row r="165" spans="1:26" x14ac:dyDescent="0.25">
      <c r="A165" s="10" t="str">
        <f>TEXT(tab_plan[[#This Row],[Datum]],"TTTT")</f>
        <v>Donnerstag</v>
      </c>
      <c r="B165" s="9">
        <f t="shared" si="2"/>
        <v>44357</v>
      </c>
      <c r="C165" s="6"/>
      <c r="D165" s="6" t="str" cm="1">
        <f t="array" ref="D165">IFERROR(INDEX(tab_plan[Text],SMALL(IF(tab_plan[1. Wdh. am]=tab_plan[[#This Row],[Datum]],ROW(tab_plan[1. Wdh. am])-4),1)),"")</f>
        <v/>
      </c>
      <c r="E165" s="6" t="str" cm="1">
        <f t="array" ref="E165">IFERROR(INDEX(tab_plan[Text],SMALL(IF(tab_plan[2. Wdh. am]=tab_plan[[#This Row],[Datum]],ROW(tab_plan[2. Wdh. am])-4),1)),"")</f>
        <v/>
      </c>
      <c r="F165" s="6" t="str" cm="1">
        <f t="array" ref="F165">IFERROR(INDEX(tab_plan[Text],SMALL(IF(tab_plan[3. Wdh. am]=tab_plan[[#This Row],[Datum]],ROW(tab_plan[3. Wdh. am])-4),1)),"")</f>
        <v/>
      </c>
      <c r="G165" s="6" t="str" cm="1">
        <f t="array" ref="G165">IFERROR(INDEX(tab_plan[Text],SMALL(IF(tab_plan[4. Wdh. am]=tab_plan[[#This Row],[Datum]],ROW(tab_plan[4. Wdh. am])-4),1)),"")</f>
        <v/>
      </c>
      <c r="H165" s="6" t="str" cm="1">
        <f t="array" ref="H165">IFERROR(INDEX(tab_plan[Text],SMALL(IF(tab_plan[5. Wdh. am]=tab_plan[[#This Row],[Datum]],ROW(tab_plan[5. Wdh. am])-4),1)),"")</f>
        <v/>
      </c>
      <c r="I165" s="6" t="str" cm="1">
        <f t="array" ref="I165">IFERROR(INDEX(tab_plan[Text],SMALL(IF(tab_plan[6. Wdh. am]=tab_plan[[#This Row],[Datum]],ROW(tab_plan[6. Wdh. am])-4),1)),"")</f>
        <v/>
      </c>
      <c r="J165" s="6" t="str" cm="1">
        <f t="array" ref="J165">IFERROR(INDEX(tab_plan[Text],SMALL(IF(tab_plan[7. Wdh. am]=tab_plan[[#This Row],[Datum]],ROW(tab_plan[7. Wdh. am])-4),1)),"")</f>
        <v/>
      </c>
      <c r="K165" s="13">
        <f>IF(tab_plan[[#This Row],[1. Wdh. ]]&lt;&gt;"",tab_plan[[#This Row],[1. Wdh. ]],IFERROR(tab_plan[[#This Row],[Datum]]+VLOOKUP(tab_plan[[#This Row],[Wochentag]],tab_wiederholung[],2,0),""))</f>
        <v>44357</v>
      </c>
      <c r="L165" s="13">
        <f>IF(tab_plan[[#This Row],[2. Wdh. ]]&lt;&gt;"",tab_plan[[#This Row],[2. Wdh. ]],IFERROR(tab_plan[[#This Row],[Datum]]+VLOOKUP(tab_plan[[#This Row],[Wochentag]],tab_wiederholung[],3,0),""))</f>
        <v>44358</v>
      </c>
      <c r="M165" s="13">
        <f>IF(tab_plan[[#This Row],[3. Wdh. ]]&lt;&gt;"",tab_plan[[#This Row],[3. Wdh. ]],IFERROR(tab_plan[[#This Row],[Datum]]+VLOOKUP(tab_plan[[#This Row],[Wochentag]],tab_wiederholung[],4,0),""))</f>
        <v>44360</v>
      </c>
      <c r="N165" s="13">
        <f>IF(tab_plan[[#This Row],[4. Wdh. ]]&lt;&gt;"",tab_plan[[#This Row],[4. Wdh. ]],IFERROR(tab_plan[[#This Row],[Datum]]+VLOOKUP(tab_plan[[#This Row],[Wochentag]],tab_wiederholung[],5,0),""))</f>
        <v>44364</v>
      </c>
      <c r="O165" s="13">
        <f>IF(tab_plan[[#This Row],[5. Wdh. ]]&lt;&gt;"",tab_plan[[#This Row],[5. Wdh. ]],IFERROR(tab_plan[[#This Row],[Datum]]+VLOOKUP(tab_plan[[#This Row],[Wochentag]],tab_wiederholung[],6,0),""))</f>
        <v>44378</v>
      </c>
      <c r="P165" s="13">
        <f>IF(tab_plan[[#This Row],[6. Wdh. ]]&lt;&gt;"",tab_plan[[#This Row],[6. Wdh. ]],IFERROR(tab_plan[[#This Row],[Datum]]+VLOOKUP(tab_plan[[#This Row],[Wochentag]],tab_wiederholung[],7,0),""))</f>
        <v>44413</v>
      </c>
      <c r="Q165" s="13">
        <f>IF(tab_plan[[#This Row],[7. Wdh. ]]&lt;&gt;"",tab_plan[[#This Row],[7. Wdh. ]],IFERROR(tab_plan[[#This Row],[Datum]]+VLOOKUP(tab_plan[[#This Row],[Wochentag]],tab_wiederholung[],8,0),""))</f>
        <v>44721</v>
      </c>
      <c r="R165" s="13"/>
      <c r="S165" s="13"/>
      <c r="T165" s="13"/>
      <c r="U165" s="13"/>
      <c r="V165" s="13"/>
      <c r="W165" s="13"/>
      <c r="X165" s="13"/>
      <c r="Y165" s="13" t="str">
        <f>IF(tab_plan[[#This Row],[Aufgabe]]&lt;&gt;"",tab_plan[[#This Row],[Aufgabe]]&amp;" ("&amp;TEXT(tab_plan[[#This Row],[Datum]],"T.M.")&amp;")","")</f>
        <v/>
      </c>
      <c r="Z165" s="13" t="e" cm="1">
        <f t="array" ref="Z165">tab_plan[[#This Row],[Datum]]=INDEX(tab_feiertage[Datum],SMALL(IF((tab_feiertage[Datum]=tab_plan[[#This Row],[Datum]])*(tab_feiertage[Gültigkeit]="x"),ROW(tab_feiertage[Datum])-31),1))</f>
        <v>#NUM!</v>
      </c>
    </row>
    <row r="166" spans="1:26" x14ac:dyDescent="0.25">
      <c r="A166" s="10" t="str">
        <f>TEXT(tab_plan[[#This Row],[Datum]],"TTTT")</f>
        <v>Freitag</v>
      </c>
      <c r="B166" s="9">
        <f t="shared" si="2"/>
        <v>44358</v>
      </c>
      <c r="C166" s="6"/>
      <c r="D166" s="6" t="str" cm="1">
        <f t="array" ref="D166">IFERROR(INDEX(tab_plan[Text],SMALL(IF(tab_plan[1. Wdh. am]=tab_plan[[#This Row],[Datum]],ROW(tab_plan[1. Wdh. am])-4),1)),"")</f>
        <v/>
      </c>
      <c r="E166" s="6" t="str" cm="1">
        <f t="array" ref="E166">IFERROR(INDEX(tab_plan[Text],SMALL(IF(tab_plan[2. Wdh. am]=tab_plan[[#This Row],[Datum]],ROW(tab_plan[2. Wdh. am])-4),1)),"")</f>
        <v/>
      </c>
      <c r="F166" s="6" t="str" cm="1">
        <f t="array" ref="F166">IFERROR(INDEX(tab_plan[Text],SMALL(IF(tab_plan[3. Wdh. am]=tab_plan[[#This Row],[Datum]],ROW(tab_plan[3. Wdh. am])-4),1)),"")</f>
        <v/>
      </c>
      <c r="G166" s="6" t="str" cm="1">
        <f t="array" ref="G166">IFERROR(INDEX(tab_plan[Text],SMALL(IF(tab_plan[4. Wdh. am]=tab_plan[[#This Row],[Datum]],ROW(tab_plan[4. Wdh. am])-4),1)),"")</f>
        <v/>
      </c>
      <c r="H166" s="6" t="str" cm="1">
        <f t="array" ref="H166">IFERROR(INDEX(tab_plan[Text],SMALL(IF(tab_plan[5. Wdh. am]=tab_plan[[#This Row],[Datum]],ROW(tab_plan[5. Wdh. am])-4),1)),"")</f>
        <v/>
      </c>
      <c r="I166" s="6" t="str" cm="1">
        <f t="array" ref="I166">IFERROR(INDEX(tab_plan[Text],SMALL(IF(tab_plan[6. Wdh. am]=tab_plan[[#This Row],[Datum]],ROW(tab_plan[6. Wdh. am])-4),1)),"")</f>
        <v/>
      </c>
      <c r="J166" s="6" t="str" cm="1">
        <f t="array" ref="J166">IFERROR(INDEX(tab_plan[Text],SMALL(IF(tab_plan[7. Wdh. am]=tab_plan[[#This Row],[Datum]],ROW(tab_plan[7. Wdh. am])-4),1)),"")</f>
        <v/>
      </c>
      <c r="K166" s="13">
        <f>IF(tab_plan[[#This Row],[1. Wdh. ]]&lt;&gt;"",tab_plan[[#This Row],[1. Wdh. ]],IFERROR(tab_plan[[#This Row],[Datum]]+VLOOKUP(tab_plan[[#This Row],[Wochentag]],tab_wiederholung[],2,0),""))</f>
        <v>44358</v>
      </c>
      <c r="L166" s="13">
        <f>IF(tab_plan[[#This Row],[2. Wdh. ]]&lt;&gt;"",tab_plan[[#This Row],[2. Wdh. ]],IFERROR(tab_plan[[#This Row],[Datum]]+VLOOKUP(tab_plan[[#This Row],[Wochentag]],tab_wiederholung[],3,0),""))</f>
        <v>44359</v>
      </c>
      <c r="M166" s="13">
        <f>IF(tab_plan[[#This Row],[3. Wdh. ]]&lt;&gt;"",tab_plan[[#This Row],[3. Wdh. ]],IFERROR(tab_plan[[#This Row],[Datum]]+VLOOKUP(tab_plan[[#This Row],[Wochentag]],tab_wiederholung[],4,0),""))</f>
        <v>44361</v>
      </c>
      <c r="N166" s="13">
        <f>IF(tab_plan[[#This Row],[4. Wdh. ]]&lt;&gt;"",tab_plan[[#This Row],[4. Wdh. ]],IFERROR(tab_plan[[#This Row],[Datum]]+VLOOKUP(tab_plan[[#This Row],[Wochentag]],tab_wiederholung[],5,0),""))</f>
        <v>44365</v>
      </c>
      <c r="O166" s="13">
        <f>IF(tab_plan[[#This Row],[5. Wdh. ]]&lt;&gt;"",tab_plan[[#This Row],[5. Wdh. ]],IFERROR(tab_plan[[#This Row],[Datum]]+VLOOKUP(tab_plan[[#This Row],[Wochentag]],tab_wiederholung[],6,0),""))</f>
        <v>44379</v>
      </c>
      <c r="P166" s="13">
        <f>IF(tab_plan[[#This Row],[6. Wdh. ]]&lt;&gt;"",tab_plan[[#This Row],[6. Wdh. ]],IFERROR(tab_plan[[#This Row],[Datum]]+VLOOKUP(tab_plan[[#This Row],[Wochentag]],tab_wiederholung[],7,0),""))</f>
        <v>44414</v>
      </c>
      <c r="Q166" s="13">
        <f>IF(tab_plan[[#This Row],[7. Wdh. ]]&lt;&gt;"",tab_plan[[#This Row],[7. Wdh. ]],IFERROR(tab_plan[[#This Row],[Datum]]+VLOOKUP(tab_plan[[#This Row],[Wochentag]],tab_wiederholung[],8,0),""))</f>
        <v>44722</v>
      </c>
      <c r="R166" s="13"/>
      <c r="S166" s="13"/>
      <c r="T166" s="13"/>
      <c r="U166" s="13"/>
      <c r="V166" s="13"/>
      <c r="W166" s="13"/>
      <c r="X166" s="13"/>
      <c r="Y166" s="13" t="str">
        <f>IF(tab_plan[[#This Row],[Aufgabe]]&lt;&gt;"",tab_plan[[#This Row],[Aufgabe]]&amp;" ("&amp;TEXT(tab_plan[[#This Row],[Datum]],"T.M.")&amp;")","")</f>
        <v/>
      </c>
      <c r="Z166" s="13" t="e" cm="1">
        <f t="array" ref="Z166">tab_plan[[#This Row],[Datum]]=INDEX(tab_feiertage[Datum],SMALL(IF((tab_feiertage[Datum]=tab_plan[[#This Row],[Datum]])*(tab_feiertage[Gültigkeit]="x"),ROW(tab_feiertage[Datum])-31),1))</f>
        <v>#NUM!</v>
      </c>
    </row>
    <row r="167" spans="1:26" x14ac:dyDescent="0.25">
      <c r="A167" s="10" t="str">
        <f>TEXT(tab_plan[[#This Row],[Datum]],"TTTT")</f>
        <v>Samstag</v>
      </c>
      <c r="B167" s="9">
        <f t="shared" si="2"/>
        <v>44359</v>
      </c>
      <c r="C167" s="6"/>
      <c r="D167" s="6" t="str" cm="1">
        <f t="array" ref="D167">IFERROR(INDEX(tab_plan[Text],SMALL(IF(tab_plan[1. Wdh. am]=tab_plan[[#This Row],[Datum]],ROW(tab_plan[1. Wdh. am])-4),1)),"")</f>
        <v/>
      </c>
      <c r="E167" s="6" t="str" cm="1">
        <f t="array" ref="E167">IFERROR(INDEX(tab_plan[Text],SMALL(IF(tab_plan[2. Wdh. am]=tab_plan[[#This Row],[Datum]],ROW(tab_plan[2. Wdh. am])-4),1)),"")</f>
        <v/>
      </c>
      <c r="F167" s="6" t="str" cm="1">
        <f t="array" ref="F167">IFERROR(INDEX(tab_plan[Text],SMALL(IF(tab_plan[3. Wdh. am]=tab_plan[[#This Row],[Datum]],ROW(tab_plan[3. Wdh. am])-4),1)),"")</f>
        <v/>
      </c>
      <c r="G167" s="6" t="str" cm="1">
        <f t="array" ref="G167">IFERROR(INDEX(tab_plan[Text],SMALL(IF(tab_plan[4. Wdh. am]=tab_plan[[#This Row],[Datum]],ROW(tab_plan[4. Wdh. am])-4),1)),"")</f>
        <v/>
      </c>
      <c r="H167" s="6" t="str" cm="1">
        <f t="array" ref="H167">IFERROR(INDEX(tab_plan[Text],SMALL(IF(tab_plan[5. Wdh. am]=tab_plan[[#This Row],[Datum]],ROW(tab_plan[5. Wdh. am])-4),1)),"")</f>
        <v/>
      </c>
      <c r="I167" s="6" t="str" cm="1">
        <f t="array" ref="I167">IFERROR(INDEX(tab_plan[Text],SMALL(IF(tab_plan[6. Wdh. am]=tab_plan[[#This Row],[Datum]],ROW(tab_plan[6. Wdh. am])-4),1)),"")</f>
        <v/>
      </c>
      <c r="J167" s="6" t="str" cm="1">
        <f t="array" ref="J167">IFERROR(INDEX(tab_plan[Text],SMALL(IF(tab_plan[7. Wdh. am]=tab_plan[[#This Row],[Datum]],ROW(tab_plan[7. Wdh. am])-4),1)),"")</f>
        <v/>
      </c>
      <c r="K167" s="13">
        <f>IF(tab_plan[[#This Row],[1. Wdh. ]]&lt;&gt;"",tab_plan[[#This Row],[1. Wdh. ]],IFERROR(tab_plan[[#This Row],[Datum]]+VLOOKUP(tab_plan[[#This Row],[Wochentag]],tab_wiederholung[],2,0),""))</f>
        <v>44359</v>
      </c>
      <c r="L167" s="13">
        <f>IF(tab_plan[[#This Row],[2. Wdh. ]]&lt;&gt;"",tab_plan[[#This Row],[2. Wdh. ]],IFERROR(tab_plan[[#This Row],[Datum]]+VLOOKUP(tab_plan[[#This Row],[Wochentag]],tab_wiederholung[],3,0),""))</f>
        <v>44360</v>
      </c>
      <c r="M167" s="13">
        <f>IF(tab_plan[[#This Row],[3. Wdh. ]]&lt;&gt;"",tab_plan[[#This Row],[3. Wdh. ]],IFERROR(tab_plan[[#This Row],[Datum]]+VLOOKUP(tab_plan[[#This Row],[Wochentag]],tab_wiederholung[],4,0),""))</f>
        <v>44362</v>
      </c>
      <c r="N167" s="13">
        <f>IF(tab_plan[[#This Row],[4. Wdh. ]]&lt;&gt;"",tab_plan[[#This Row],[4. Wdh. ]],IFERROR(tab_plan[[#This Row],[Datum]]+VLOOKUP(tab_plan[[#This Row],[Wochentag]],tab_wiederholung[],5,0),""))</f>
        <v>44366</v>
      </c>
      <c r="O167" s="13">
        <f>IF(tab_plan[[#This Row],[5. Wdh. ]]&lt;&gt;"",tab_plan[[#This Row],[5. Wdh. ]],IFERROR(tab_plan[[#This Row],[Datum]]+VLOOKUP(tab_plan[[#This Row],[Wochentag]],tab_wiederholung[],6,0),""))</f>
        <v>44380</v>
      </c>
      <c r="P167" s="13">
        <f>IF(tab_plan[[#This Row],[6. Wdh. ]]&lt;&gt;"",tab_plan[[#This Row],[6. Wdh. ]],IFERROR(tab_plan[[#This Row],[Datum]]+VLOOKUP(tab_plan[[#This Row],[Wochentag]],tab_wiederholung[],7,0),""))</f>
        <v>44415</v>
      </c>
      <c r="Q167" s="13">
        <f>IF(tab_plan[[#This Row],[7. Wdh. ]]&lt;&gt;"",tab_plan[[#This Row],[7. Wdh. ]],IFERROR(tab_plan[[#This Row],[Datum]]+VLOOKUP(tab_plan[[#This Row],[Wochentag]],tab_wiederholung[],8,0),""))</f>
        <v>44723</v>
      </c>
      <c r="R167" s="13"/>
      <c r="S167" s="13"/>
      <c r="T167" s="13"/>
      <c r="U167" s="13"/>
      <c r="V167" s="13"/>
      <c r="W167" s="13"/>
      <c r="X167" s="13"/>
      <c r="Y167" s="13" t="str">
        <f>IF(tab_plan[[#This Row],[Aufgabe]]&lt;&gt;"",tab_plan[[#This Row],[Aufgabe]]&amp;" ("&amp;TEXT(tab_plan[[#This Row],[Datum]],"T.M.")&amp;")","")</f>
        <v/>
      </c>
      <c r="Z167" s="13" t="e" cm="1">
        <f t="array" ref="Z167">tab_plan[[#This Row],[Datum]]=INDEX(tab_feiertage[Datum],SMALL(IF((tab_feiertage[Datum]=tab_plan[[#This Row],[Datum]])*(tab_feiertage[Gültigkeit]="x"),ROW(tab_feiertage[Datum])-31),1))</f>
        <v>#NUM!</v>
      </c>
    </row>
    <row r="168" spans="1:26" x14ac:dyDescent="0.25">
      <c r="A168" s="10" t="str">
        <f>TEXT(tab_plan[[#This Row],[Datum]],"TTTT")</f>
        <v>Sonntag</v>
      </c>
      <c r="B168" s="9">
        <f t="shared" si="2"/>
        <v>44360</v>
      </c>
      <c r="C168" s="6"/>
      <c r="D168" s="6" t="str" cm="1">
        <f t="array" ref="D168">IFERROR(INDEX(tab_plan[Text],SMALL(IF(tab_plan[1. Wdh. am]=tab_plan[[#This Row],[Datum]],ROW(tab_plan[1. Wdh. am])-4),1)),"")</f>
        <v/>
      </c>
      <c r="E168" s="6" t="str" cm="1">
        <f t="array" ref="E168">IFERROR(INDEX(tab_plan[Text],SMALL(IF(tab_plan[2. Wdh. am]=tab_plan[[#This Row],[Datum]],ROW(tab_plan[2. Wdh. am])-4),1)),"")</f>
        <v/>
      </c>
      <c r="F168" s="6" t="str" cm="1">
        <f t="array" ref="F168">IFERROR(INDEX(tab_plan[Text],SMALL(IF(tab_plan[3. Wdh. am]=tab_plan[[#This Row],[Datum]],ROW(tab_plan[3. Wdh. am])-4),1)),"")</f>
        <v/>
      </c>
      <c r="G168" s="6" t="str" cm="1">
        <f t="array" ref="G168">IFERROR(INDEX(tab_plan[Text],SMALL(IF(tab_plan[4. Wdh. am]=tab_plan[[#This Row],[Datum]],ROW(tab_plan[4. Wdh. am])-4),1)),"")</f>
        <v/>
      </c>
      <c r="H168" s="6" t="str" cm="1">
        <f t="array" ref="H168">IFERROR(INDEX(tab_plan[Text],SMALL(IF(tab_plan[5. Wdh. am]=tab_plan[[#This Row],[Datum]],ROW(tab_plan[5. Wdh. am])-4),1)),"")</f>
        <v/>
      </c>
      <c r="I168" s="6" t="str" cm="1">
        <f t="array" ref="I168">IFERROR(INDEX(tab_plan[Text],SMALL(IF(tab_plan[6. Wdh. am]=tab_plan[[#This Row],[Datum]],ROW(tab_plan[6. Wdh. am])-4),1)),"")</f>
        <v/>
      </c>
      <c r="J168" s="6" t="str" cm="1">
        <f t="array" ref="J168">IFERROR(INDEX(tab_plan[Text],SMALL(IF(tab_plan[7. Wdh. am]=tab_plan[[#This Row],[Datum]],ROW(tab_plan[7. Wdh. am])-4),1)),"")</f>
        <v/>
      </c>
      <c r="K168" s="13">
        <f>IF(tab_plan[[#This Row],[1. Wdh. ]]&lt;&gt;"",tab_plan[[#This Row],[1. Wdh. ]],IFERROR(tab_plan[[#This Row],[Datum]]+VLOOKUP(tab_plan[[#This Row],[Wochentag]],tab_wiederholung[],2,0),""))</f>
        <v>44360</v>
      </c>
      <c r="L168" s="13">
        <f>IF(tab_plan[[#This Row],[2. Wdh. ]]&lt;&gt;"",tab_plan[[#This Row],[2. Wdh. ]],IFERROR(tab_plan[[#This Row],[Datum]]+VLOOKUP(tab_plan[[#This Row],[Wochentag]],tab_wiederholung[],3,0),""))</f>
        <v>44361</v>
      </c>
      <c r="M168" s="13">
        <f>IF(tab_plan[[#This Row],[3. Wdh. ]]&lt;&gt;"",tab_plan[[#This Row],[3. Wdh. ]],IFERROR(tab_plan[[#This Row],[Datum]]+VLOOKUP(tab_plan[[#This Row],[Wochentag]],tab_wiederholung[],4,0),""))</f>
        <v>44363</v>
      </c>
      <c r="N168" s="13">
        <f>IF(tab_plan[[#This Row],[4. Wdh. ]]&lt;&gt;"",tab_plan[[#This Row],[4. Wdh. ]],IFERROR(tab_plan[[#This Row],[Datum]]+VLOOKUP(tab_plan[[#This Row],[Wochentag]],tab_wiederholung[],5,0),""))</f>
        <v>44367</v>
      </c>
      <c r="O168" s="13">
        <f>IF(tab_plan[[#This Row],[5. Wdh. ]]&lt;&gt;"",tab_plan[[#This Row],[5. Wdh. ]],IFERROR(tab_plan[[#This Row],[Datum]]+VLOOKUP(tab_plan[[#This Row],[Wochentag]],tab_wiederholung[],6,0),""))</f>
        <v>44381</v>
      </c>
      <c r="P168" s="13">
        <f>IF(tab_plan[[#This Row],[6. Wdh. ]]&lt;&gt;"",tab_plan[[#This Row],[6. Wdh. ]],IFERROR(tab_plan[[#This Row],[Datum]]+VLOOKUP(tab_plan[[#This Row],[Wochentag]],tab_wiederholung[],7,0),""))</f>
        <v>44416</v>
      </c>
      <c r="Q168" s="13">
        <f>IF(tab_plan[[#This Row],[7. Wdh. ]]&lt;&gt;"",tab_plan[[#This Row],[7. Wdh. ]],IFERROR(tab_plan[[#This Row],[Datum]]+VLOOKUP(tab_plan[[#This Row],[Wochentag]],tab_wiederholung[],8,0),""))</f>
        <v>44724</v>
      </c>
      <c r="R168" s="13"/>
      <c r="S168" s="13"/>
      <c r="T168" s="13"/>
      <c r="U168" s="13"/>
      <c r="V168" s="13"/>
      <c r="W168" s="13"/>
      <c r="X168" s="13"/>
      <c r="Y168" s="13" t="str">
        <f>IF(tab_plan[[#This Row],[Aufgabe]]&lt;&gt;"",tab_plan[[#This Row],[Aufgabe]]&amp;" ("&amp;TEXT(tab_plan[[#This Row],[Datum]],"T.M.")&amp;")","")</f>
        <v/>
      </c>
      <c r="Z168" s="13" t="e" cm="1">
        <f t="array" ref="Z168">tab_plan[[#This Row],[Datum]]=INDEX(tab_feiertage[Datum],SMALL(IF((tab_feiertage[Datum]=tab_plan[[#This Row],[Datum]])*(tab_feiertage[Gültigkeit]="x"),ROW(tab_feiertage[Datum])-31),1))</f>
        <v>#NUM!</v>
      </c>
    </row>
    <row r="169" spans="1:26" x14ac:dyDescent="0.25">
      <c r="A169" s="10" t="str">
        <f>TEXT(tab_plan[[#This Row],[Datum]],"TTTT")</f>
        <v>Montag</v>
      </c>
      <c r="B169" s="9">
        <f t="shared" si="2"/>
        <v>44361</v>
      </c>
      <c r="C169" s="6"/>
      <c r="D169" s="6" t="str" cm="1">
        <f t="array" ref="D169">IFERROR(INDEX(tab_plan[Text],SMALL(IF(tab_plan[1. Wdh. am]=tab_plan[[#This Row],[Datum]],ROW(tab_plan[1. Wdh. am])-4),1)),"")</f>
        <v/>
      </c>
      <c r="E169" s="6" t="str" cm="1">
        <f t="array" ref="E169">IFERROR(INDEX(tab_plan[Text],SMALL(IF(tab_plan[2. Wdh. am]=tab_plan[[#This Row],[Datum]],ROW(tab_plan[2. Wdh. am])-4),1)),"")</f>
        <v/>
      </c>
      <c r="F169" s="6" t="str" cm="1">
        <f t="array" ref="F169">IFERROR(INDEX(tab_plan[Text],SMALL(IF(tab_plan[3. Wdh. am]=tab_plan[[#This Row],[Datum]],ROW(tab_plan[3. Wdh. am])-4),1)),"")</f>
        <v/>
      </c>
      <c r="G169" s="6" t="str" cm="1">
        <f t="array" ref="G169">IFERROR(INDEX(tab_plan[Text],SMALL(IF(tab_plan[4. Wdh. am]=tab_plan[[#This Row],[Datum]],ROW(tab_plan[4. Wdh. am])-4),1)),"")</f>
        <v/>
      </c>
      <c r="H169" s="6" t="str" cm="1">
        <f t="array" ref="H169">IFERROR(INDEX(tab_plan[Text],SMALL(IF(tab_plan[5. Wdh. am]=tab_plan[[#This Row],[Datum]],ROW(tab_plan[5. Wdh. am])-4),1)),"")</f>
        <v/>
      </c>
      <c r="I169" s="6" t="str" cm="1">
        <f t="array" ref="I169">IFERROR(INDEX(tab_plan[Text],SMALL(IF(tab_plan[6. Wdh. am]=tab_plan[[#This Row],[Datum]],ROW(tab_plan[6. Wdh. am])-4),1)),"")</f>
        <v/>
      </c>
      <c r="J169" s="6" t="str" cm="1">
        <f t="array" ref="J169">IFERROR(INDEX(tab_plan[Text],SMALL(IF(tab_plan[7. Wdh. am]=tab_plan[[#This Row],[Datum]],ROW(tab_plan[7. Wdh. am])-4),1)),"")</f>
        <v/>
      </c>
      <c r="K169" s="13">
        <f>IF(tab_plan[[#This Row],[1. Wdh. ]]&lt;&gt;"",tab_plan[[#This Row],[1. Wdh. ]],IFERROR(tab_plan[[#This Row],[Datum]]+VLOOKUP(tab_plan[[#This Row],[Wochentag]],tab_wiederholung[],2,0),""))</f>
        <v>44361</v>
      </c>
      <c r="L169" s="13">
        <f>IF(tab_plan[[#This Row],[2. Wdh. ]]&lt;&gt;"",tab_plan[[#This Row],[2. Wdh. ]],IFERROR(tab_plan[[#This Row],[Datum]]+VLOOKUP(tab_plan[[#This Row],[Wochentag]],tab_wiederholung[],3,0),""))</f>
        <v>44362</v>
      </c>
      <c r="M169" s="13">
        <f>IF(tab_plan[[#This Row],[3. Wdh. ]]&lt;&gt;"",tab_plan[[#This Row],[3. Wdh. ]],IFERROR(tab_plan[[#This Row],[Datum]]+VLOOKUP(tab_plan[[#This Row],[Wochentag]],tab_wiederholung[],4,0),""))</f>
        <v>44364</v>
      </c>
      <c r="N169" s="13">
        <f>IF(tab_plan[[#This Row],[4. Wdh. ]]&lt;&gt;"",tab_plan[[#This Row],[4. Wdh. ]],IFERROR(tab_plan[[#This Row],[Datum]]+VLOOKUP(tab_plan[[#This Row],[Wochentag]],tab_wiederholung[],5,0),""))</f>
        <v>44368</v>
      </c>
      <c r="O169" s="13">
        <f>IF(tab_plan[[#This Row],[5. Wdh. ]]&lt;&gt;"",tab_plan[[#This Row],[5. Wdh. ]],IFERROR(tab_plan[[#This Row],[Datum]]+VLOOKUP(tab_plan[[#This Row],[Wochentag]],tab_wiederholung[],6,0),""))</f>
        <v>44382</v>
      </c>
      <c r="P169" s="13">
        <f>IF(tab_plan[[#This Row],[6. Wdh. ]]&lt;&gt;"",tab_plan[[#This Row],[6. Wdh. ]],IFERROR(tab_plan[[#This Row],[Datum]]+VLOOKUP(tab_plan[[#This Row],[Wochentag]],tab_wiederholung[],7,0),""))</f>
        <v>44417</v>
      </c>
      <c r="Q169" s="13">
        <f>IF(tab_plan[[#This Row],[7. Wdh. ]]&lt;&gt;"",tab_plan[[#This Row],[7. Wdh. ]],IFERROR(tab_plan[[#This Row],[Datum]]+VLOOKUP(tab_plan[[#This Row],[Wochentag]],tab_wiederholung[],8,0),""))</f>
        <v>44725</v>
      </c>
      <c r="R169" s="13"/>
      <c r="S169" s="13"/>
      <c r="T169" s="13"/>
      <c r="U169" s="13"/>
      <c r="V169" s="13"/>
      <c r="W169" s="13"/>
      <c r="X169" s="13"/>
      <c r="Y169" s="13" t="str">
        <f>IF(tab_plan[[#This Row],[Aufgabe]]&lt;&gt;"",tab_plan[[#This Row],[Aufgabe]]&amp;" ("&amp;TEXT(tab_plan[[#This Row],[Datum]],"T.M.")&amp;")","")</f>
        <v/>
      </c>
      <c r="Z169" s="13" t="e" cm="1">
        <f t="array" ref="Z169">tab_plan[[#This Row],[Datum]]=INDEX(tab_feiertage[Datum],SMALL(IF((tab_feiertage[Datum]=tab_plan[[#This Row],[Datum]])*(tab_feiertage[Gültigkeit]="x"),ROW(tab_feiertage[Datum])-31),1))</f>
        <v>#NUM!</v>
      </c>
    </row>
    <row r="170" spans="1:26" x14ac:dyDescent="0.25">
      <c r="A170" s="10" t="str">
        <f>TEXT(tab_plan[[#This Row],[Datum]],"TTTT")</f>
        <v>Dienstag</v>
      </c>
      <c r="B170" s="9">
        <f t="shared" si="2"/>
        <v>44362</v>
      </c>
      <c r="C170" s="6"/>
      <c r="D170" s="6" t="str" cm="1">
        <f t="array" ref="D170">IFERROR(INDEX(tab_plan[Text],SMALL(IF(tab_plan[1. Wdh. am]=tab_plan[[#This Row],[Datum]],ROW(tab_plan[1. Wdh. am])-4),1)),"")</f>
        <v/>
      </c>
      <c r="E170" s="6" t="str" cm="1">
        <f t="array" ref="E170">IFERROR(INDEX(tab_plan[Text],SMALL(IF(tab_plan[2. Wdh. am]=tab_plan[[#This Row],[Datum]],ROW(tab_plan[2. Wdh. am])-4),1)),"")</f>
        <v/>
      </c>
      <c r="F170" s="6" t="str" cm="1">
        <f t="array" ref="F170">IFERROR(INDEX(tab_plan[Text],SMALL(IF(tab_plan[3. Wdh. am]=tab_plan[[#This Row],[Datum]],ROW(tab_plan[3. Wdh. am])-4),1)),"")</f>
        <v/>
      </c>
      <c r="G170" s="6" t="str" cm="1">
        <f t="array" ref="G170">IFERROR(INDEX(tab_plan[Text],SMALL(IF(tab_plan[4. Wdh. am]=tab_plan[[#This Row],[Datum]],ROW(tab_plan[4. Wdh. am])-4),1)),"")</f>
        <v/>
      </c>
      <c r="H170" s="6" t="str" cm="1">
        <f t="array" ref="H170">IFERROR(INDEX(tab_plan[Text],SMALL(IF(tab_plan[5. Wdh. am]=tab_plan[[#This Row],[Datum]],ROW(tab_plan[5. Wdh. am])-4),1)),"")</f>
        <v/>
      </c>
      <c r="I170" s="6" t="str" cm="1">
        <f t="array" ref="I170">IFERROR(INDEX(tab_plan[Text],SMALL(IF(tab_plan[6. Wdh. am]=tab_plan[[#This Row],[Datum]],ROW(tab_plan[6. Wdh. am])-4),1)),"")</f>
        <v/>
      </c>
      <c r="J170" s="6" t="str" cm="1">
        <f t="array" ref="J170">IFERROR(INDEX(tab_plan[Text],SMALL(IF(tab_plan[7. Wdh. am]=tab_plan[[#This Row],[Datum]],ROW(tab_plan[7. Wdh. am])-4),1)),"")</f>
        <v/>
      </c>
      <c r="K170" s="13">
        <f>IF(tab_plan[[#This Row],[1. Wdh. ]]&lt;&gt;"",tab_plan[[#This Row],[1. Wdh. ]],IFERROR(tab_plan[[#This Row],[Datum]]+VLOOKUP(tab_plan[[#This Row],[Wochentag]],tab_wiederholung[],2,0),""))</f>
        <v>44362</v>
      </c>
      <c r="L170" s="13">
        <f>IF(tab_plan[[#This Row],[2. Wdh. ]]&lt;&gt;"",tab_plan[[#This Row],[2. Wdh. ]],IFERROR(tab_plan[[#This Row],[Datum]]+VLOOKUP(tab_plan[[#This Row],[Wochentag]],tab_wiederholung[],3,0),""))</f>
        <v>44363</v>
      </c>
      <c r="M170" s="13">
        <f>IF(tab_plan[[#This Row],[3. Wdh. ]]&lt;&gt;"",tab_plan[[#This Row],[3. Wdh. ]],IFERROR(tab_plan[[#This Row],[Datum]]+VLOOKUP(tab_plan[[#This Row],[Wochentag]],tab_wiederholung[],4,0),""))</f>
        <v>44365</v>
      </c>
      <c r="N170" s="13">
        <f>IF(tab_plan[[#This Row],[4. Wdh. ]]&lt;&gt;"",tab_plan[[#This Row],[4. Wdh. ]],IFERROR(tab_plan[[#This Row],[Datum]]+VLOOKUP(tab_plan[[#This Row],[Wochentag]],tab_wiederholung[],5,0),""))</f>
        <v>44369</v>
      </c>
      <c r="O170" s="13">
        <f>IF(tab_plan[[#This Row],[5. Wdh. ]]&lt;&gt;"",tab_plan[[#This Row],[5. Wdh. ]],IFERROR(tab_plan[[#This Row],[Datum]]+VLOOKUP(tab_plan[[#This Row],[Wochentag]],tab_wiederholung[],6,0),""))</f>
        <v>44383</v>
      </c>
      <c r="P170" s="13">
        <f>IF(tab_plan[[#This Row],[6. Wdh. ]]&lt;&gt;"",tab_plan[[#This Row],[6. Wdh. ]],IFERROR(tab_plan[[#This Row],[Datum]]+VLOOKUP(tab_plan[[#This Row],[Wochentag]],tab_wiederholung[],7,0),""))</f>
        <v>44418</v>
      </c>
      <c r="Q170" s="13">
        <f>IF(tab_plan[[#This Row],[7. Wdh. ]]&lt;&gt;"",tab_plan[[#This Row],[7. Wdh. ]],IFERROR(tab_plan[[#This Row],[Datum]]+VLOOKUP(tab_plan[[#This Row],[Wochentag]],tab_wiederholung[],8,0),""))</f>
        <v>44726</v>
      </c>
      <c r="R170" s="13"/>
      <c r="S170" s="13"/>
      <c r="T170" s="13"/>
      <c r="U170" s="13"/>
      <c r="V170" s="13"/>
      <c r="W170" s="13"/>
      <c r="X170" s="13"/>
      <c r="Y170" s="13" t="str">
        <f>IF(tab_plan[[#This Row],[Aufgabe]]&lt;&gt;"",tab_plan[[#This Row],[Aufgabe]]&amp;" ("&amp;TEXT(tab_plan[[#This Row],[Datum]],"T.M.")&amp;")","")</f>
        <v/>
      </c>
      <c r="Z170" s="13" t="e" cm="1">
        <f t="array" ref="Z170">tab_plan[[#This Row],[Datum]]=INDEX(tab_feiertage[Datum],SMALL(IF((tab_feiertage[Datum]=tab_plan[[#This Row],[Datum]])*(tab_feiertage[Gültigkeit]="x"),ROW(tab_feiertage[Datum])-31),1))</f>
        <v>#NUM!</v>
      </c>
    </row>
    <row r="171" spans="1:26" x14ac:dyDescent="0.25">
      <c r="A171" s="10" t="str">
        <f>TEXT(tab_plan[[#This Row],[Datum]],"TTTT")</f>
        <v>Mittwoch</v>
      </c>
      <c r="B171" s="9">
        <f t="shared" si="2"/>
        <v>44363</v>
      </c>
      <c r="C171" s="6"/>
      <c r="D171" s="6" t="str" cm="1">
        <f t="array" ref="D171">IFERROR(INDEX(tab_plan[Text],SMALL(IF(tab_plan[1. Wdh. am]=tab_plan[[#This Row],[Datum]],ROW(tab_plan[1. Wdh. am])-4),1)),"")</f>
        <v/>
      </c>
      <c r="E171" s="6" t="str" cm="1">
        <f t="array" ref="E171">IFERROR(INDEX(tab_plan[Text],SMALL(IF(tab_plan[2. Wdh. am]=tab_plan[[#This Row],[Datum]],ROW(tab_plan[2. Wdh. am])-4),1)),"")</f>
        <v/>
      </c>
      <c r="F171" s="6" t="str" cm="1">
        <f t="array" ref="F171">IFERROR(INDEX(tab_plan[Text],SMALL(IF(tab_plan[3. Wdh. am]=tab_plan[[#This Row],[Datum]],ROW(tab_plan[3. Wdh. am])-4),1)),"")</f>
        <v/>
      </c>
      <c r="G171" s="6" t="str" cm="1">
        <f t="array" ref="G171">IFERROR(INDEX(tab_plan[Text],SMALL(IF(tab_plan[4. Wdh. am]=tab_plan[[#This Row],[Datum]],ROW(tab_plan[4. Wdh. am])-4),1)),"")</f>
        <v/>
      </c>
      <c r="H171" s="6" t="str" cm="1">
        <f t="array" ref="H171">IFERROR(INDEX(tab_plan[Text],SMALL(IF(tab_plan[5. Wdh. am]=tab_plan[[#This Row],[Datum]],ROW(tab_plan[5. Wdh. am])-4),1)),"")</f>
        <v/>
      </c>
      <c r="I171" s="6" t="str" cm="1">
        <f t="array" ref="I171">IFERROR(INDEX(tab_plan[Text],SMALL(IF(tab_plan[6. Wdh. am]=tab_plan[[#This Row],[Datum]],ROW(tab_plan[6. Wdh. am])-4),1)),"")</f>
        <v/>
      </c>
      <c r="J171" s="6" t="str" cm="1">
        <f t="array" ref="J171">IFERROR(INDEX(tab_plan[Text],SMALL(IF(tab_plan[7. Wdh. am]=tab_plan[[#This Row],[Datum]],ROW(tab_plan[7. Wdh. am])-4),1)),"")</f>
        <v/>
      </c>
      <c r="K171" s="13">
        <f>IF(tab_plan[[#This Row],[1. Wdh. ]]&lt;&gt;"",tab_plan[[#This Row],[1. Wdh. ]],IFERROR(tab_plan[[#This Row],[Datum]]+VLOOKUP(tab_plan[[#This Row],[Wochentag]],tab_wiederholung[],2,0),""))</f>
        <v>44363</v>
      </c>
      <c r="L171" s="13">
        <f>IF(tab_plan[[#This Row],[2. Wdh. ]]&lt;&gt;"",tab_plan[[#This Row],[2. Wdh. ]],IFERROR(tab_plan[[#This Row],[Datum]]+VLOOKUP(tab_plan[[#This Row],[Wochentag]],tab_wiederholung[],3,0),""))</f>
        <v>44364</v>
      </c>
      <c r="M171" s="13">
        <f>IF(tab_plan[[#This Row],[3. Wdh. ]]&lt;&gt;"",tab_plan[[#This Row],[3. Wdh. ]],IFERROR(tab_plan[[#This Row],[Datum]]+VLOOKUP(tab_plan[[#This Row],[Wochentag]],tab_wiederholung[],4,0),""))</f>
        <v>44366</v>
      </c>
      <c r="N171" s="13">
        <f>IF(tab_plan[[#This Row],[4. Wdh. ]]&lt;&gt;"",tab_plan[[#This Row],[4. Wdh. ]],IFERROR(tab_plan[[#This Row],[Datum]]+VLOOKUP(tab_plan[[#This Row],[Wochentag]],tab_wiederholung[],5,0),""))</f>
        <v>44370</v>
      </c>
      <c r="O171" s="13">
        <f>IF(tab_plan[[#This Row],[5. Wdh. ]]&lt;&gt;"",tab_plan[[#This Row],[5. Wdh. ]],IFERROR(tab_plan[[#This Row],[Datum]]+VLOOKUP(tab_plan[[#This Row],[Wochentag]],tab_wiederholung[],6,0),""))</f>
        <v>44384</v>
      </c>
      <c r="P171" s="13">
        <f>IF(tab_plan[[#This Row],[6. Wdh. ]]&lt;&gt;"",tab_plan[[#This Row],[6. Wdh. ]],IFERROR(tab_plan[[#This Row],[Datum]]+VLOOKUP(tab_plan[[#This Row],[Wochentag]],tab_wiederholung[],7,0),""))</f>
        <v>44419</v>
      </c>
      <c r="Q171" s="13">
        <f>IF(tab_plan[[#This Row],[7. Wdh. ]]&lt;&gt;"",tab_plan[[#This Row],[7. Wdh. ]],IFERROR(tab_plan[[#This Row],[Datum]]+VLOOKUP(tab_plan[[#This Row],[Wochentag]],tab_wiederholung[],8,0),""))</f>
        <v>44727</v>
      </c>
      <c r="R171" s="13"/>
      <c r="S171" s="13"/>
      <c r="T171" s="13"/>
      <c r="U171" s="13"/>
      <c r="V171" s="13"/>
      <c r="W171" s="13"/>
      <c r="X171" s="13"/>
      <c r="Y171" s="13" t="str">
        <f>IF(tab_plan[[#This Row],[Aufgabe]]&lt;&gt;"",tab_plan[[#This Row],[Aufgabe]]&amp;" ("&amp;TEXT(tab_plan[[#This Row],[Datum]],"T.M.")&amp;")","")</f>
        <v/>
      </c>
      <c r="Z171" s="13" t="e" cm="1">
        <f t="array" ref="Z171">tab_plan[[#This Row],[Datum]]=INDEX(tab_feiertage[Datum],SMALL(IF((tab_feiertage[Datum]=tab_plan[[#This Row],[Datum]])*(tab_feiertage[Gültigkeit]="x"),ROW(tab_feiertage[Datum])-31),1))</f>
        <v>#NUM!</v>
      </c>
    </row>
    <row r="172" spans="1:26" x14ac:dyDescent="0.25">
      <c r="A172" s="10" t="str">
        <f>TEXT(tab_plan[[#This Row],[Datum]],"TTTT")</f>
        <v>Donnerstag</v>
      </c>
      <c r="B172" s="9">
        <f t="shared" si="2"/>
        <v>44364</v>
      </c>
      <c r="C172" s="6"/>
      <c r="D172" s="6" t="str" cm="1">
        <f t="array" ref="D172">IFERROR(INDEX(tab_plan[Text],SMALL(IF(tab_plan[1. Wdh. am]=tab_plan[[#This Row],[Datum]],ROW(tab_plan[1. Wdh. am])-4),1)),"")</f>
        <v/>
      </c>
      <c r="E172" s="6" t="str" cm="1">
        <f t="array" ref="E172">IFERROR(INDEX(tab_plan[Text],SMALL(IF(tab_plan[2. Wdh. am]=tab_plan[[#This Row],[Datum]],ROW(tab_plan[2. Wdh. am])-4),1)),"")</f>
        <v/>
      </c>
      <c r="F172" s="6" t="str" cm="1">
        <f t="array" ref="F172">IFERROR(INDEX(tab_plan[Text],SMALL(IF(tab_plan[3. Wdh. am]=tab_plan[[#This Row],[Datum]],ROW(tab_plan[3. Wdh. am])-4),1)),"")</f>
        <v/>
      </c>
      <c r="G172" s="6" t="str" cm="1">
        <f t="array" ref="G172">IFERROR(INDEX(tab_plan[Text],SMALL(IF(tab_plan[4. Wdh. am]=tab_plan[[#This Row],[Datum]],ROW(tab_plan[4. Wdh. am])-4),1)),"")</f>
        <v/>
      </c>
      <c r="H172" s="6" t="str" cm="1">
        <f t="array" ref="H172">IFERROR(INDEX(tab_plan[Text],SMALL(IF(tab_plan[5. Wdh. am]=tab_plan[[#This Row],[Datum]],ROW(tab_plan[5. Wdh. am])-4),1)),"")</f>
        <v/>
      </c>
      <c r="I172" s="6" t="str" cm="1">
        <f t="array" ref="I172">IFERROR(INDEX(tab_plan[Text],SMALL(IF(tab_plan[6. Wdh. am]=tab_plan[[#This Row],[Datum]],ROW(tab_plan[6. Wdh. am])-4),1)),"")</f>
        <v/>
      </c>
      <c r="J172" s="6" t="str" cm="1">
        <f t="array" ref="J172">IFERROR(INDEX(tab_plan[Text],SMALL(IF(tab_plan[7. Wdh. am]=tab_plan[[#This Row],[Datum]],ROW(tab_plan[7. Wdh. am])-4),1)),"")</f>
        <v/>
      </c>
      <c r="K172" s="13">
        <f>IF(tab_plan[[#This Row],[1. Wdh. ]]&lt;&gt;"",tab_plan[[#This Row],[1. Wdh. ]],IFERROR(tab_plan[[#This Row],[Datum]]+VLOOKUP(tab_plan[[#This Row],[Wochentag]],tab_wiederholung[],2,0),""))</f>
        <v>44364</v>
      </c>
      <c r="L172" s="13">
        <f>IF(tab_plan[[#This Row],[2. Wdh. ]]&lt;&gt;"",tab_plan[[#This Row],[2. Wdh. ]],IFERROR(tab_plan[[#This Row],[Datum]]+VLOOKUP(tab_plan[[#This Row],[Wochentag]],tab_wiederholung[],3,0),""))</f>
        <v>44365</v>
      </c>
      <c r="M172" s="13">
        <f>IF(tab_plan[[#This Row],[3. Wdh. ]]&lt;&gt;"",tab_plan[[#This Row],[3. Wdh. ]],IFERROR(tab_plan[[#This Row],[Datum]]+VLOOKUP(tab_plan[[#This Row],[Wochentag]],tab_wiederholung[],4,0),""))</f>
        <v>44367</v>
      </c>
      <c r="N172" s="13">
        <f>IF(tab_plan[[#This Row],[4. Wdh. ]]&lt;&gt;"",tab_plan[[#This Row],[4. Wdh. ]],IFERROR(tab_plan[[#This Row],[Datum]]+VLOOKUP(tab_plan[[#This Row],[Wochentag]],tab_wiederholung[],5,0),""))</f>
        <v>44371</v>
      </c>
      <c r="O172" s="13">
        <f>IF(tab_plan[[#This Row],[5. Wdh. ]]&lt;&gt;"",tab_plan[[#This Row],[5. Wdh. ]],IFERROR(tab_plan[[#This Row],[Datum]]+VLOOKUP(tab_plan[[#This Row],[Wochentag]],tab_wiederholung[],6,0),""))</f>
        <v>44385</v>
      </c>
      <c r="P172" s="13">
        <f>IF(tab_plan[[#This Row],[6. Wdh. ]]&lt;&gt;"",tab_plan[[#This Row],[6. Wdh. ]],IFERROR(tab_plan[[#This Row],[Datum]]+VLOOKUP(tab_plan[[#This Row],[Wochentag]],tab_wiederholung[],7,0),""))</f>
        <v>44420</v>
      </c>
      <c r="Q172" s="13">
        <f>IF(tab_plan[[#This Row],[7. Wdh. ]]&lt;&gt;"",tab_plan[[#This Row],[7. Wdh. ]],IFERROR(tab_plan[[#This Row],[Datum]]+VLOOKUP(tab_plan[[#This Row],[Wochentag]],tab_wiederholung[],8,0),""))</f>
        <v>44728</v>
      </c>
      <c r="R172" s="13"/>
      <c r="S172" s="13"/>
      <c r="T172" s="13"/>
      <c r="U172" s="13"/>
      <c r="V172" s="13"/>
      <c r="W172" s="13"/>
      <c r="X172" s="13"/>
      <c r="Y172" s="13" t="str">
        <f>IF(tab_plan[[#This Row],[Aufgabe]]&lt;&gt;"",tab_plan[[#This Row],[Aufgabe]]&amp;" ("&amp;TEXT(tab_plan[[#This Row],[Datum]],"T.M.")&amp;")","")</f>
        <v/>
      </c>
      <c r="Z172" s="13" t="e" cm="1">
        <f t="array" ref="Z172">tab_plan[[#This Row],[Datum]]=INDEX(tab_feiertage[Datum],SMALL(IF((tab_feiertage[Datum]=tab_plan[[#This Row],[Datum]])*(tab_feiertage[Gültigkeit]="x"),ROW(tab_feiertage[Datum])-31),1))</f>
        <v>#NUM!</v>
      </c>
    </row>
    <row r="173" spans="1:26" x14ac:dyDescent="0.25">
      <c r="A173" s="10" t="str">
        <f>TEXT(tab_plan[[#This Row],[Datum]],"TTTT")</f>
        <v>Freitag</v>
      </c>
      <c r="B173" s="9">
        <f t="shared" si="2"/>
        <v>44365</v>
      </c>
      <c r="C173" s="6"/>
      <c r="D173" s="6" t="str" cm="1">
        <f t="array" ref="D173">IFERROR(INDEX(tab_plan[Text],SMALL(IF(tab_plan[1. Wdh. am]=tab_plan[[#This Row],[Datum]],ROW(tab_plan[1. Wdh. am])-4),1)),"")</f>
        <v/>
      </c>
      <c r="E173" s="6" t="str" cm="1">
        <f t="array" ref="E173">IFERROR(INDEX(tab_plan[Text],SMALL(IF(tab_plan[2. Wdh. am]=tab_plan[[#This Row],[Datum]],ROW(tab_plan[2. Wdh. am])-4),1)),"")</f>
        <v/>
      </c>
      <c r="F173" s="6" t="str" cm="1">
        <f t="array" ref="F173">IFERROR(INDEX(tab_plan[Text],SMALL(IF(tab_plan[3. Wdh. am]=tab_plan[[#This Row],[Datum]],ROW(tab_plan[3. Wdh. am])-4),1)),"")</f>
        <v/>
      </c>
      <c r="G173" s="6" t="str" cm="1">
        <f t="array" ref="G173">IFERROR(INDEX(tab_plan[Text],SMALL(IF(tab_plan[4. Wdh. am]=tab_plan[[#This Row],[Datum]],ROW(tab_plan[4. Wdh. am])-4),1)),"")</f>
        <v/>
      </c>
      <c r="H173" s="6" t="str" cm="1">
        <f t="array" ref="H173">IFERROR(INDEX(tab_plan[Text],SMALL(IF(tab_plan[5. Wdh. am]=tab_plan[[#This Row],[Datum]],ROW(tab_plan[5. Wdh. am])-4),1)),"")</f>
        <v/>
      </c>
      <c r="I173" s="6" t="str" cm="1">
        <f t="array" ref="I173">IFERROR(INDEX(tab_plan[Text],SMALL(IF(tab_plan[6. Wdh. am]=tab_plan[[#This Row],[Datum]],ROW(tab_plan[6. Wdh. am])-4),1)),"")</f>
        <v/>
      </c>
      <c r="J173" s="6" t="str" cm="1">
        <f t="array" ref="J173">IFERROR(INDEX(tab_plan[Text],SMALL(IF(tab_plan[7. Wdh. am]=tab_plan[[#This Row],[Datum]],ROW(tab_plan[7. Wdh. am])-4),1)),"")</f>
        <v/>
      </c>
      <c r="K173" s="13">
        <f>IF(tab_plan[[#This Row],[1. Wdh. ]]&lt;&gt;"",tab_plan[[#This Row],[1. Wdh. ]],IFERROR(tab_plan[[#This Row],[Datum]]+VLOOKUP(tab_plan[[#This Row],[Wochentag]],tab_wiederholung[],2,0),""))</f>
        <v>44365</v>
      </c>
      <c r="L173" s="13">
        <f>IF(tab_plan[[#This Row],[2. Wdh. ]]&lt;&gt;"",tab_plan[[#This Row],[2. Wdh. ]],IFERROR(tab_plan[[#This Row],[Datum]]+VLOOKUP(tab_plan[[#This Row],[Wochentag]],tab_wiederholung[],3,0),""))</f>
        <v>44366</v>
      </c>
      <c r="M173" s="13">
        <f>IF(tab_plan[[#This Row],[3. Wdh. ]]&lt;&gt;"",tab_plan[[#This Row],[3. Wdh. ]],IFERROR(tab_plan[[#This Row],[Datum]]+VLOOKUP(tab_plan[[#This Row],[Wochentag]],tab_wiederholung[],4,0),""))</f>
        <v>44368</v>
      </c>
      <c r="N173" s="13">
        <f>IF(tab_plan[[#This Row],[4. Wdh. ]]&lt;&gt;"",tab_plan[[#This Row],[4. Wdh. ]],IFERROR(tab_plan[[#This Row],[Datum]]+VLOOKUP(tab_plan[[#This Row],[Wochentag]],tab_wiederholung[],5,0),""))</f>
        <v>44372</v>
      </c>
      <c r="O173" s="13">
        <f>IF(tab_plan[[#This Row],[5. Wdh. ]]&lt;&gt;"",tab_plan[[#This Row],[5. Wdh. ]],IFERROR(tab_plan[[#This Row],[Datum]]+VLOOKUP(tab_plan[[#This Row],[Wochentag]],tab_wiederholung[],6,0),""))</f>
        <v>44386</v>
      </c>
      <c r="P173" s="13">
        <f>IF(tab_plan[[#This Row],[6. Wdh. ]]&lt;&gt;"",tab_plan[[#This Row],[6. Wdh. ]],IFERROR(tab_plan[[#This Row],[Datum]]+VLOOKUP(tab_plan[[#This Row],[Wochentag]],tab_wiederholung[],7,0),""))</f>
        <v>44421</v>
      </c>
      <c r="Q173" s="13">
        <f>IF(tab_plan[[#This Row],[7. Wdh. ]]&lt;&gt;"",tab_plan[[#This Row],[7. Wdh. ]],IFERROR(tab_plan[[#This Row],[Datum]]+VLOOKUP(tab_plan[[#This Row],[Wochentag]],tab_wiederholung[],8,0),""))</f>
        <v>44729</v>
      </c>
      <c r="R173" s="13"/>
      <c r="S173" s="13"/>
      <c r="T173" s="13"/>
      <c r="U173" s="13"/>
      <c r="V173" s="13"/>
      <c r="W173" s="13"/>
      <c r="X173" s="13"/>
      <c r="Y173" s="13" t="str">
        <f>IF(tab_plan[[#This Row],[Aufgabe]]&lt;&gt;"",tab_plan[[#This Row],[Aufgabe]]&amp;" ("&amp;TEXT(tab_plan[[#This Row],[Datum]],"T.M.")&amp;")","")</f>
        <v/>
      </c>
      <c r="Z173" s="13" t="e" cm="1">
        <f t="array" ref="Z173">tab_plan[[#This Row],[Datum]]=INDEX(tab_feiertage[Datum],SMALL(IF((tab_feiertage[Datum]=tab_plan[[#This Row],[Datum]])*(tab_feiertage[Gültigkeit]="x"),ROW(tab_feiertage[Datum])-31),1))</f>
        <v>#NUM!</v>
      </c>
    </row>
    <row r="174" spans="1:26" x14ac:dyDescent="0.25">
      <c r="A174" s="10" t="str">
        <f>TEXT(tab_plan[[#This Row],[Datum]],"TTTT")</f>
        <v>Samstag</v>
      </c>
      <c r="B174" s="9">
        <f t="shared" si="2"/>
        <v>44366</v>
      </c>
      <c r="C174" s="6"/>
      <c r="D174" s="6" t="str" cm="1">
        <f t="array" ref="D174">IFERROR(INDEX(tab_plan[Text],SMALL(IF(tab_plan[1. Wdh. am]=tab_plan[[#This Row],[Datum]],ROW(tab_plan[1. Wdh. am])-4),1)),"")</f>
        <v/>
      </c>
      <c r="E174" s="6" t="str" cm="1">
        <f t="array" ref="E174">IFERROR(INDEX(tab_plan[Text],SMALL(IF(tab_plan[2. Wdh. am]=tab_plan[[#This Row],[Datum]],ROW(tab_plan[2. Wdh. am])-4),1)),"")</f>
        <v/>
      </c>
      <c r="F174" s="6" t="str" cm="1">
        <f t="array" ref="F174">IFERROR(INDEX(tab_plan[Text],SMALL(IF(tab_plan[3. Wdh. am]=tab_plan[[#This Row],[Datum]],ROW(tab_plan[3. Wdh. am])-4),1)),"")</f>
        <v/>
      </c>
      <c r="G174" s="6" t="str" cm="1">
        <f t="array" ref="G174">IFERROR(INDEX(tab_plan[Text],SMALL(IF(tab_plan[4. Wdh. am]=tab_plan[[#This Row],[Datum]],ROW(tab_plan[4. Wdh. am])-4),1)),"")</f>
        <v/>
      </c>
      <c r="H174" s="6" t="str" cm="1">
        <f t="array" ref="H174">IFERROR(INDEX(tab_plan[Text],SMALL(IF(tab_plan[5. Wdh. am]=tab_plan[[#This Row],[Datum]],ROW(tab_plan[5. Wdh. am])-4),1)),"")</f>
        <v/>
      </c>
      <c r="I174" s="6" t="str" cm="1">
        <f t="array" ref="I174">IFERROR(INDEX(tab_plan[Text],SMALL(IF(tab_plan[6. Wdh. am]=tab_plan[[#This Row],[Datum]],ROW(tab_plan[6. Wdh. am])-4),1)),"")</f>
        <v/>
      </c>
      <c r="J174" s="6" t="str" cm="1">
        <f t="array" ref="J174">IFERROR(INDEX(tab_plan[Text],SMALL(IF(tab_plan[7. Wdh. am]=tab_plan[[#This Row],[Datum]],ROW(tab_plan[7. Wdh. am])-4),1)),"")</f>
        <v/>
      </c>
      <c r="K174" s="13">
        <f>IF(tab_plan[[#This Row],[1. Wdh. ]]&lt;&gt;"",tab_plan[[#This Row],[1. Wdh. ]],IFERROR(tab_plan[[#This Row],[Datum]]+VLOOKUP(tab_plan[[#This Row],[Wochentag]],tab_wiederholung[],2,0),""))</f>
        <v>44366</v>
      </c>
      <c r="L174" s="13">
        <f>IF(tab_plan[[#This Row],[2. Wdh. ]]&lt;&gt;"",tab_plan[[#This Row],[2. Wdh. ]],IFERROR(tab_plan[[#This Row],[Datum]]+VLOOKUP(tab_plan[[#This Row],[Wochentag]],tab_wiederholung[],3,0),""))</f>
        <v>44367</v>
      </c>
      <c r="M174" s="13">
        <f>IF(tab_plan[[#This Row],[3. Wdh. ]]&lt;&gt;"",tab_plan[[#This Row],[3. Wdh. ]],IFERROR(tab_plan[[#This Row],[Datum]]+VLOOKUP(tab_plan[[#This Row],[Wochentag]],tab_wiederholung[],4,0),""))</f>
        <v>44369</v>
      </c>
      <c r="N174" s="13">
        <f>IF(tab_plan[[#This Row],[4. Wdh. ]]&lt;&gt;"",tab_plan[[#This Row],[4. Wdh. ]],IFERROR(tab_plan[[#This Row],[Datum]]+VLOOKUP(tab_plan[[#This Row],[Wochentag]],tab_wiederholung[],5,0),""))</f>
        <v>44373</v>
      </c>
      <c r="O174" s="13">
        <f>IF(tab_plan[[#This Row],[5. Wdh. ]]&lt;&gt;"",tab_plan[[#This Row],[5. Wdh. ]],IFERROR(tab_plan[[#This Row],[Datum]]+VLOOKUP(tab_plan[[#This Row],[Wochentag]],tab_wiederholung[],6,0),""))</f>
        <v>44387</v>
      </c>
      <c r="P174" s="13">
        <f>IF(tab_plan[[#This Row],[6. Wdh. ]]&lt;&gt;"",tab_plan[[#This Row],[6. Wdh. ]],IFERROR(tab_plan[[#This Row],[Datum]]+VLOOKUP(tab_plan[[#This Row],[Wochentag]],tab_wiederholung[],7,0),""))</f>
        <v>44422</v>
      </c>
      <c r="Q174" s="13">
        <f>IF(tab_plan[[#This Row],[7. Wdh. ]]&lt;&gt;"",tab_plan[[#This Row],[7. Wdh. ]],IFERROR(tab_plan[[#This Row],[Datum]]+VLOOKUP(tab_plan[[#This Row],[Wochentag]],tab_wiederholung[],8,0),""))</f>
        <v>44730</v>
      </c>
      <c r="R174" s="13"/>
      <c r="S174" s="13"/>
      <c r="T174" s="13"/>
      <c r="U174" s="13"/>
      <c r="V174" s="13"/>
      <c r="W174" s="13"/>
      <c r="X174" s="13"/>
      <c r="Y174" s="13" t="str">
        <f>IF(tab_plan[[#This Row],[Aufgabe]]&lt;&gt;"",tab_plan[[#This Row],[Aufgabe]]&amp;" ("&amp;TEXT(tab_plan[[#This Row],[Datum]],"T.M.")&amp;")","")</f>
        <v/>
      </c>
      <c r="Z174" s="13" t="e" cm="1">
        <f t="array" ref="Z174">tab_plan[[#This Row],[Datum]]=INDEX(tab_feiertage[Datum],SMALL(IF((tab_feiertage[Datum]=tab_plan[[#This Row],[Datum]])*(tab_feiertage[Gültigkeit]="x"),ROW(tab_feiertage[Datum])-31),1))</f>
        <v>#NUM!</v>
      </c>
    </row>
    <row r="175" spans="1:26" x14ac:dyDescent="0.25">
      <c r="A175" s="10" t="str">
        <f>TEXT(tab_plan[[#This Row],[Datum]],"TTTT")</f>
        <v>Sonntag</v>
      </c>
      <c r="B175" s="9">
        <f t="shared" si="2"/>
        <v>44367</v>
      </c>
      <c r="C175" s="6"/>
      <c r="D175" s="6" t="str" cm="1">
        <f t="array" ref="D175">IFERROR(INDEX(tab_plan[Text],SMALL(IF(tab_plan[1. Wdh. am]=tab_plan[[#This Row],[Datum]],ROW(tab_plan[1. Wdh. am])-4),1)),"")</f>
        <v/>
      </c>
      <c r="E175" s="6" t="str" cm="1">
        <f t="array" ref="E175">IFERROR(INDEX(tab_plan[Text],SMALL(IF(tab_plan[2. Wdh. am]=tab_plan[[#This Row],[Datum]],ROW(tab_plan[2. Wdh. am])-4),1)),"")</f>
        <v/>
      </c>
      <c r="F175" s="6" t="str" cm="1">
        <f t="array" ref="F175">IFERROR(INDEX(tab_plan[Text],SMALL(IF(tab_plan[3. Wdh. am]=tab_plan[[#This Row],[Datum]],ROW(tab_plan[3. Wdh. am])-4),1)),"")</f>
        <v/>
      </c>
      <c r="G175" s="6" t="str" cm="1">
        <f t="array" ref="G175">IFERROR(INDEX(tab_plan[Text],SMALL(IF(tab_plan[4. Wdh. am]=tab_plan[[#This Row],[Datum]],ROW(tab_plan[4. Wdh. am])-4),1)),"")</f>
        <v/>
      </c>
      <c r="H175" s="6" t="str" cm="1">
        <f t="array" ref="H175">IFERROR(INDEX(tab_plan[Text],SMALL(IF(tab_plan[5. Wdh. am]=tab_plan[[#This Row],[Datum]],ROW(tab_plan[5. Wdh. am])-4),1)),"")</f>
        <v/>
      </c>
      <c r="I175" s="6" t="str" cm="1">
        <f t="array" ref="I175">IFERROR(INDEX(tab_plan[Text],SMALL(IF(tab_plan[6. Wdh. am]=tab_plan[[#This Row],[Datum]],ROW(tab_plan[6. Wdh. am])-4),1)),"")</f>
        <v/>
      </c>
      <c r="J175" s="6" t="str" cm="1">
        <f t="array" ref="J175">IFERROR(INDEX(tab_plan[Text],SMALL(IF(tab_plan[7. Wdh. am]=tab_plan[[#This Row],[Datum]],ROW(tab_plan[7. Wdh. am])-4),1)),"")</f>
        <v/>
      </c>
      <c r="K175" s="13">
        <f>IF(tab_plan[[#This Row],[1. Wdh. ]]&lt;&gt;"",tab_plan[[#This Row],[1. Wdh. ]],IFERROR(tab_plan[[#This Row],[Datum]]+VLOOKUP(tab_plan[[#This Row],[Wochentag]],tab_wiederholung[],2,0),""))</f>
        <v>44367</v>
      </c>
      <c r="L175" s="13">
        <f>IF(tab_plan[[#This Row],[2. Wdh. ]]&lt;&gt;"",tab_plan[[#This Row],[2. Wdh. ]],IFERROR(tab_plan[[#This Row],[Datum]]+VLOOKUP(tab_plan[[#This Row],[Wochentag]],tab_wiederholung[],3,0),""))</f>
        <v>44368</v>
      </c>
      <c r="M175" s="13">
        <f>IF(tab_plan[[#This Row],[3. Wdh. ]]&lt;&gt;"",tab_plan[[#This Row],[3. Wdh. ]],IFERROR(tab_plan[[#This Row],[Datum]]+VLOOKUP(tab_plan[[#This Row],[Wochentag]],tab_wiederholung[],4,0),""))</f>
        <v>44370</v>
      </c>
      <c r="N175" s="13">
        <f>IF(tab_plan[[#This Row],[4. Wdh. ]]&lt;&gt;"",tab_plan[[#This Row],[4. Wdh. ]],IFERROR(tab_plan[[#This Row],[Datum]]+VLOOKUP(tab_plan[[#This Row],[Wochentag]],tab_wiederholung[],5,0),""))</f>
        <v>44374</v>
      </c>
      <c r="O175" s="13">
        <f>IF(tab_plan[[#This Row],[5. Wdh. ]]&lt;&gt;"",tab_plan[[#This Row],[5. Wdh. ]],IFERROR(tab_plan[[#This Row],[Datum]]+VLOOKUP(tab_plan[[#This Row],[Wochentag]],tab_wiederholung[],6,0),""))</f>
        <v>44388</v>
      </c>
      <c r="P175" s="13">
        <f>IF(tab_plan[[#This Row],[6. Wdh. ]]&lt;&gt;"",tab_plan[[#This Row],[6. Wdh. ]],IFERROR(tab_plan[[#This Row],[Datum]]+VLOOKUP(tab_plan[[#This Row],[Wochentag]],tab_wiederholung[],7,0),""))</f>
        <v>44423</v>
      </c>
      <c r="Q175" s="13">
        <f>IF(tab_plan[[#This Row],[7. Wdh. ]]&lt;&gt;"",tab_plan[[#This Row],[7. Wdh. ]],IFERROR(tab_plan[[#This Row],[Datum]]+VLOOKUP(tab_plan[[#This Row],[Wochentag]],tab_wiederholung[],8,0),""))</f>
        <v>44731</v>
      </c>
      <c r="R175" s="13"/>
      <c r="S175" s="13"/>
      <c r="T175" s="13"/>
      <c r="U175" s="13"/>
      <c r="V175" s="13"/>
      <c r="W175" s="13"/>
      <c r="X175" s="13"/>
      <c r="Y175" s="13" t="str">
        <f>IF(tab_plan[[#This Row],[Aufgabe]]&lt;&gt;"",tab_plan[[#This Row],[Aufgabe]]&amp;" ("&amp;TEXT(tab_plan[[#This Row],[Datum]],"T.M.")&amp;")","")</f>
        <v/>
      </c>
      <c r="Z175" s="13" t="e" cm="1">
        <f t="array" ref="Z175">tab_plan[[#This Row],[Datum]]=INDEX(tab_feiertage[Datum],SMALL(IF((tab_feiertage[Datum]=tab_plan[[#This Row],[Datum]])*(tab_feiertage[Gültigkeit]="x"),ROW(tab_feiertage[Datum])-31),1))</f>
        <v>#NUM!</v>
      </c>
    </row>
    <row r="176" spans="1:26" x14ac:dyDescent="0.25">
      <c r="A176" s="10" t="str">
        <f>TEXT(tab_plan[[#This Row],[Datum]],"TTTT")</f>
        <v>Montag</v>
      </c>
      <c r="B176" s="9">
        <f t="shared" si="2"/>
        <v>44368</v>
      </c>
      <c r="C176" s="6"/>
      <c r="D176" s="6" t="str" cm="1">
        <f t="array" ref="D176">IFERROR(INDEX(tab_plan[Text],SMALL(IF(tab_plan[1. Wdh. am]=tab_plan[[#This Row],[Datum]],ROW(tab_plan[1. Wdh. am])-4),1)),"")</f>
        <v/>
      </c>
      <c r="E176" s="6" t="str" cm="1">
        <f t="array" ref="E176">IFERROR(INDEX(tab_plan[Text],SMALL(IF(tab_plan[2. Wdh. am]=tab_plan[[#This Row],[Datum]],ROW(tab_plan[2. Wdh. am])-4),1)),"")</f>
        <v/>
      </c>
      <c r="F176" s="6" t="str" cm="1">
        <f t="array" ref="F176">IFERROR(INDEX(tab_plan[Text],SMALL(IF(tab_plan[3. Wdh. am]=tab_plan[[#This Row],[Datum]],ROW(tab_plan[3. Wdh. am])-4),1)),"")</f>
        <v/>
      </c>
      <c r="G176" s="6" t="str" cm="1">
        <f t="array" ref="G176">IFERROR(INDEX(tab_plan[Text],SMALL(IF(tab_plan[4. Wdh. am]=tab_plan[[#This Row],[Datum]],ROW(tab_plan[4. Wdh. am])-4),1)),"")</f>
        <v/>
      </c>
      <c r="H176" s="6" t="str" cm="1">
        <f t="array" ref="H176">IFERROR(INDEX(tab_plan[Text],SMALL(IF(tab_plan[5. Wdh. am]=tab_plan[[#This Row],[Datum]],ROW(tab_plan[5. Wdh. am])-4),1)),"")</f>
        <v/>
      </c>
      <c r="I176" s="6" t="str" cm="1">
        <f t="array" ref="I176">IFERROR(INDEX(tab_plan[Text],SMALL(IF(tab_plan[6. Wdh. am]=tab_plan[[#This Row],[Datum]],ROW(tab_plan[6. Wdh. am])-4),1)),"")</f>
        <v/>
      </c>
      <c r="J176" s="6" t="str" cm="1">
        <f t="array" ref="J176">IFERROR(INDEX(tab_plan[Text],SMALL(IF(tab_plan[7. Wdh. am]=tab_plan[[#This Row],[Datum]],ROW(tab_plan[7. Wdh. am])-4),1)),"")</f>
        <v/>
      </c>
      <c r="K176" s="13">
        <f>IF(tab_plan[[#This Row],[1. Wdh. ]]&lt;&gt;"",tab_plan[[#This Row],[1. Wdh. ]],IFERROR(tab_plan[[#This Row],[Datum]]+VLOOKUP(tab_plan[[#This Row],[Wochentag]],tab_wiederholung[],2,0),""))</f>
        <v>44368</v>
      </c>
      <c r="L176" s="13">
        <f>IF(tab_plan[[#This Row],[2. Wdh. ]]&lt;&gt;"",tab_plan[[#This Row],[2. Wdh. ]],IFERROR(tab_plan[[#This Row],[Datum]]+VLOOKUP(tab_plan[[#This Row],[Wochentag]],tab_wiederholung[],3,0),""))</f>
        <v>44369</v>
      </c>
      <c r="M176" s="13">
        <f>IF(tab_plan[[#This Row],[3. Wdh. ]]&lt;&gt;"",tab_plan[[#This Row],[3. Wdh. ]],IFERROR(tab_plan[[#This Row],[Datum]]+VLOOKUP(tab_plan[[#This Row],[Wochentag]],tab_wiederholung[],4,0),""))</f>
        <v>44371</v>
      </c>
      <c r="N176" s="13">
        <f>IF(tab_plan[[#This Row],[4. Wdh. ]]&lt;&gt;"",tab_plan[[#This Row],[4. Wdh. ]],IFERROR(tab_plan[[#This Row],[Datum]]+VLOOKUP(tab_plan[[#This Row],[Wochentag]],tab_wiederholung[],5,0),""))</f>
        <v>44375</v>
      </c>
      <c r="O176" s="13">
        <f>IF(tab_plan[[#This Row],[5. Wdh. ]]&lt;&gt;"",tab_plan[[#This Row],[5. Wdh. ]],IFERROR(tab_plan[[#This Row],[Datum]]+VLOOKUP(tab_plan[[#This Row],[Wochentag]],tab_wiederholung[],6,0),""))</f>
        <v>44389</v>
      </c>
      <c r="P176" s="13">
        <f>IF(tab_plan[[#This Row],[6. Wdh. ]]&lt;&gt;"",tab_plan[[#This Row],[6. Wdh. ]],IFERROR(tab_plan[[#This Row],[Datum]]+VLOOKUP(tab_plan[[#This Row],[Wochentag]],tab_wiederholung[],7,0),""))</f>
        <v>44424</v>
      </c>
      <c r="Q176" s="13">
        <f>IF(tab_plan[[#This Row],[7. Wdh. ]]&lt;&gt;"",tab_plan[[#This Row],[7. Wdh. ]],IFERROR(tab_plan[[#This Row],[Datum]]+VLOOKUP(tab_plan[[#This Row],[Wochentag]],tab_wiederholung[],8,0),""))</f>
        <v>44732</v>
      </c>
      <c r="R176" s="13"/>
      <c r="S176" s="13"/>
      <c r="T176" s="13"/>
      <c r="U176" s="13"/>
      <c r="V176" s="13"/>
      <c r="W176" s="13"/>
      <c r="X176" s="13"/>
      <c r="Y176" s="13" t="str">
        <f>IF(tab_plan[[#This Row],[Aufgabe]]&lt;&gt;"",tab_plan[[#This Row],[Aufgabe]]&amp;" ("&amp;TEXT(tab_plan[[#This Row],[Datum]],"T.M.")&amp;")","")</f>
        <v/>
      </c>
      <c r="Z176" s="13" t="e" cm="1">
        <f t="array" ref="Z176">tab_plan[[#This Row],[Datum]]=INDEX(tab_feiertage[Datum],SMALL(IF((tab_feiertage[Datum]=tab_plan[[#This Row],[Datum]])*(tab_feiertage[Gültigkeit]="x"),ROW(tab_feiertage[Datum])-31),1))</f>
        <v>#NUM!</v>
      </c>
    </row>
    <row r="177" spans="1:26" x14ac:dyDescent="0.25">
      <c r="A177" s="10" t="str">
        <f>TEXT(tab_plan[[#This Row],[Datum]],"TTTT")</f>
        <v>Dienstag</v>
      </c>
      <c r="B177" s="9">
        <f t="shared" si="2"/>
        <v>44369</v>
      </c>
      <c r="C177" s="6"/>
      <c r="D177" s="6" t="str" cm="1">
        <f t="array" ref="D177">IFERROR(INDEX(tab_plan[Text],SMALL(IF(tab_plan[1. Wdh. am]=tab_plan[[#This Row],[Datum]],ROW(tab_plan[1. Wdh. am])-4),1)),"")</f>
        <v/>
      </c>
      <c r="E177" s="6" t="str" cm="1">
        <f t="array" ref="E177">IFERROR(INDEX(tab_plan[Text],SMALL(IF(tab_plan[2. Wdh. am]=tab_plan[[#This Row],[Datum]],ROW(tab_plan[2. Wdh. am])-4),1)),"")</f>
        <v/>
      </c>
      <c r="F177" s="6" t="str" cm="1">
        <f t="array" ref="F177">IFERROR(INDEX(tab_plan[Text],SMALL(IF(tab_plan[3. Wdh. am]=tab_plan[[#This Row],[Datum]],ROW(tab_plan[3. Wdh. am])-4),1)),"")</f>
        <v/>
      </c>
      <c r="G177" s="6" t="str" cm="1">
        <f t="array" ref="G177">IFERROR(INDEX(tab_plan[Text],SMALL(IF(tab_plan[4. Wdh. am]=tab_plan[[#This Row],[Datum]],ROW(tab_plan[4. Wdh. am])-4),1)),"")</f>
        <v/>
      </c>
      <c r="H177" s="6" t="str" cm="1">
        <f t="array" ref="H177">IFERROR(INDEX(tab_plan[Text],SMALL(IF(tab_plan[5. Wdh. am]=tab_plan[[#This Row],[Datum]],ROW(tab_plan[5. Wdh. am])-4),1)),"")</f>
        <v/>
      </c>
      <c r="I177" s="6" t="str" cm="1">
        <f t="array" ref="I177">IFERROR(INDEX(tab_plan[Text],SMALL(IF(tab_plan[6. Wdh. am]=tab_plan[[#This Row],[Datum]],ROW(tab_plan[6. Wdh. am])-4),1)),"")</f>
        <v/>
      </c>
      <c r="J177" s="6" t="str" cm="1">
        <f t="array" ref="J177">IFERROR(INDEX(tab_plan[Text],SMALL(IF(tab_plan[7. Wdh. am]=tab_plan[[#This Row],[Datum]],ROW(tab_plan[7. Wdh. am])-4),1)),"")</f>
        <v/>
      </c>
      <c r="K177" s="13">
        <f>IF(tab_plan[[#This Row],[1. Wdh. ]]&lt;&gt;"",tab_plan[[#This Row],[1. Wdh. ]],IFERROR(tab_plan[[#This Row],[Datum]]+VLOOKUP(tab_plan[[#This Row],[Wochentag]],tab_wiederholung[],2,0),""))</f>
        <v>44369</v>
      </c>
      <c r="L177" s="13">
        <f>IF(tab_plan[[#This Row],[2. Wdh. ]]&lt;&gt;"",tab_plan[[#This Row],[2. Wdh. ]],IFERROR(tab_plan[[#This Row],[Datum]]+VLOOKUP(tab_plan[[#This Row],[Wochentag]],tab_wiederholung[],3,0),""))</f>
        <v>44370</v>
      </c>
      <c r="M177" s="13">
        <f>IF(tab_plan[[#This Row],[3. Wdh. ]]&lt;&gt;"",tab_plan[[#This Row],[3. Wdh. ]],IFERROR(tab_plan[[#This Row],[Datum]]+VLOOKUP(tab_plan[[#This Row],[Wochentag]],tab_wiederholung[],4,0),""))</f>
        <v>44372</v>
      </c>
      <c r="N177" s="13">
        <f>IF(tab_plan[[#This Row],[4. Wdh. ]]&lt;&gt;"",tab_plan[[#This Row],[4. Wdh. ]],IFERROR(tab_plan[[#This Row],[Datum]]+VLOOKUP(tab_plan[[#This Row],[Wochentag]],tab_wiederholung[],5,0),""))</f>
        <v>44376</v>
      </c>
      <c r="O177" s="13">
        <f>IF(tab_plan[[#This Row],[5. Wdh. ]]&lt;&gt;"",tab_plan[[#This Row],[5. Wdh. ]],IFERROR(tab_plan[[#This Row],[Datum]]+VLOOKUP(tab_plan[[#This Row],[Wochentag]],tab_wiederholung[],6,0),""))</f>
        <v>44390</v>
      </c>
      <c r="P177" s="13">
        <f>IF(tab_plan[[#This Row],[6. Wdh. ]]&lt;&gt;"",tab_plan[[#This Row],[6. Wdh. ]],IFERROR(tab_plan[[#This Row],[Datum]]+VLOOKUP(tab_plan[[#This Row],[Wochentag]],tab_wiederholung[],7,0),""))</f>
        <v>44425</v>
      </c>
      <c r="Q177" s="13">
        <f>IF(tab_plan[[#This Row],[7. Wdh. ]]&lt;&gt;"",tab_plan[[#This Row],[7. Wdh. ]],IFERROR(tab_plan[[#This Row],[Datum]]+VLOOKUP(tab_plan[[#This Row],[Wochentag]],tab_wiederholung[],8,0),""))</f>
        <v>44733</v>
      </c>
      <c r="R177" s="13"/>
      <c r="S177" s="13"/>
      <c r="T177" s="13"/>
      <c r="U177" s="13"/>
      <c r="V177" s="13"/>
      <c r="W177" s="13"/>
      <c r="X177" s="13"/>
      <c r="Y177" s="13" t="str">
        <f>IF(tab_plan[[#This Row],[Aufgabe]]&lt;&gt;"",tab_plan[[#This Row],[Aufgabe]]&amp;" ("&amp;TEXT(tab_plan[[#This Row],[Datum]],"T.M.")&amp;")","")</f>
        <v/>
      </c>
      <c r="Z177" s="13" t="e" cm="1">
        <f t="array" ref="Z177">tab_plan[[#This Row],[Datum]]=INDEX(tab_feiertage[Datum],SMALL(IF((tab_feiertage[Datum]=tab_plan[[#This Row],[Datum]])*(tab_feiertage[Gültigkeit]="x"),ROW(tab_feiertage[Datum])-31),1))</f>
        <v>#NUM!</v>
      </c>
    </row>
    <row r="178" spans="1:26" x14ac:dyDescent="0.25">
      <c r="A178" s="10" t="str">
        <f>TEXT(tab_plan[[#This Row],[Datum]],"TTTT")</f>
        <v>Mittwoch</v>
      </c>
      <c r="B178" s="9">
        <f t="shared" si="2"/>
        <v>44370</v>
      </c>
      <c r="C178" s="6"/>
      <c r="D178" s="6" t="str" cm="1">
        <f t="array" ref="D178">IFERROR(INDEX(tab_plan[Text],SMALL(IF(tab_plan[1. Wdh. am]=tab_plan[[#This Row],[Datum]],ROW(tab_plan[1. Wdh. am])-4),1)),"")</f>
        <v/>
      </c>
      <c r="E178" s="6" t="str" cm="1">
        <f t="array" ref="E178">IFERROR(INDEX(tab_plan[Text],SMALL(IF(tab_plan[2. Wdh. am]=tab_plan[[#This Row],[Datum]],ROW(tab_plan[2. Wdh. am])-4),1)),"")</f>
        <v/>
      </c>
      <c r="F178" s="6" t="str" cm="1">
        <f t="array" ref="F178">IFERROR(INDEX(tab_plan[Text],SMALL(IF(tab_plan[3. Wdh. am]=tab_plan[[#This Row],[Datum]],ROW(tab_plan[3. Wdh. am])-4),1)),"")</f>
        <v/>
      </c>
      <c r="G178" s="6" t="str" cm="1">
        <f t="array" ref="G178">IFERROR(INDEX(tab_plan[Text],SMALL(IF(tab_plan[4. Wdh. am]=tab_plan[[#This Row],[Datum]],ROW(tab_plan[4. Wdh. am])-4),1)),"")</f>
        <v/>
      </c>
      <c r="H178" s="6" t="str" cm="1">
        <f t="array" ref="H178">IFERROR(INDEX(tab_plan[Text],SMALL(IF(tab_plan[5. Wdh. am]=tab_plan[[#This Row],[Datum]],ROW(tab_plan[5. Wdh. am])-4),1)),"")</f>
        <v/>
      </c>
      <c r="I178" s="6" t="str" cm="1">
        <f t="array" ref="I178">IFERROR(INDEX(tab_plan[Text],SMALL(IF(tab_plan[6. Wdh. am]=tab_plan[[#This Row],[Datum]],ROW(tab_plan[6. Wdh. am])-4),1)),"")</f>
        <v/>
      </c>
      <c r="J178" s="6" t="str" cm="1">
        <f t="array" ref="J178">IFERROR(INDEX(tab_plan[Text],SMALL(IF(tab_plan[7. Wdh. am]=tab_plan[[#This Row],[Datum]],ROW(tab_plan[7. Wdh. am])-4),1)),"")</f>
        <v/>
      </c>
      <c r="K178" s="13">
        <f>IF(tab_plan[[#This Row],[1. Wdh. ]]&lt;&gt;"",tab_plan[[#This Row],[1. Wdh. ]],IFERROR(tab_plan[[#This Row],[Datum]]+VLOOKUP(tab_plan[[#This Row],[Wochentag]],tab_wiederholung[],2,0),""))</f>
        <v>44370</v>
      </c>
      <c r="L178" s="13">
        <f>IF(tab_plan[[#This Row],[2. Wdh. ]]&lt;&gt;"",tab_plan[[#This Row],[2. Wdh. ]],IFERROR(tab_plan[[#This Row],[Datum]]+VLOOKUP(tab_plan[[#This Row],[Wochentag]],tab_wiederholung[],3,0),""))</f>
        <v>44371</v>
      </c>
      <c r="M178" s="13">
        <f>IF(tab_plan[[#This Row],[3. Wdh. ]]&lt;&gt;"",tab_plan[[#This Row],[3. Wdh. ]],IFERROR(tab_plan[[#This Row],[Datum]]+VLOOKUP(tab_plan[[#This Row],[Wochentag]],tab_wiederholung[],4,0),""))</f>
        <v>44373</v>
      </c>
      <c r="N178" s="13">
        <f>IF(tab_plan[[#This Row],[4. Wdh. ]]&lt;&gt;"",tab_plan[[#This Row],[4. Wdh. ]],IFERROR(tab_plan[[#This Row],[Datum]]+VLOOKUP(tab_plan[[#This Row],[Wochentag]],tab_wiederholung[],5,0),""))</f>
        <v>44377</v>
      </c>
      <c r="O178" s="13">
        <f>IF(tab_plan[[#This Row],[5. Wdh. ]]&lt;&gt;"",tab_plan[[#This Row],[5. Wdh. ]],IFERROR(tab_plan[[#This Row],[Datum]]+VLOOKUP(tab_plan[[#This Row],[Wochentag]],tab_wiederholung[],6,0),""))</f>
        <v>44391</v>
      </c>
      <c r="P178" s="13">
        <f>IF(tab_plan[[#This Row],[6. Wdh. ]]&lt;&gt;"",tab_plan[[#This Row],[6. Wdh. ]],IFERROR(tab_plan[[#This Row],[Datum]]+VLOOKUP(tab_plan[[#This Row],[Wochentag]],tab_wiederholung[],7,0),""))</f>
        <v>44426</v>
      </c>
      <c r="Q178" s="13">
        <f>IF(tab_plan[[#This Row],[7. Wdh. ]]&lt;&gt;"",tab_plan[[#This Row],[7. Wdh. ]],IFERROR(tab_plan[[#This Row],[Datum]]+VLOOKUP(tab_plan[[#This Row],[Wochentag]],tab_wiederholung[],8,0),""))</f>
        <v>44734</v>
      </c>
      <c r="R178" s="13"/>
      <c r="S178" s="13"/>
      <c r="T178" s="13"/>
      <c r="U178" s="13"/>
      <c r="V178" s="13"/>
      <c r="W178" s="13"/>
      <c r="X178" s="13"/>
      <c r="Y178" s="13" t="str">
        <f>IF(tab_plan[[#This Row],[Aufgabe]]&lt;&gt;"",tab_plan[[#This Row],[Aufgabe]]&amp;" ("&amp;TEXT(tab_plan[[#This Row],[Datum]],"T.M.")&amp;")","")</f>
        <v/>
      </c>
      <c r="Z178" s="13" t="e" cm="1">
        <f t="array" ref="Z178">tab_plan[[#This Row],[Datum]]=INDEX(tab_feiertage[Datum],SMALL(IF((tab_feiertage[Datum]=tab_plan[[#This Row],[Datum]])*(tab_feiertage[Gültigkeit]="x"),ROW(tab_feiertage[Datum])-31),1))</f>
        <v>#NUM!</v>
      </c>
    </row>
    <row r="179" spans="1:26" x14ac:dyDescent="0.25">
      <c r="A179" s="10" t="str">
        <f>TEXT(tab_plan[[#This Row],[Datum]],"TTTT")</f>
        <v>Donnerstag</v>
      </c>
      <c r="B179" s="9">
        <f t="shared" si="2"/>
        <v>44371</v>
      </c>
      <c r="C179" s="6"/>
      <c r="D179" s="6" t="str" cm="1">
        <f t="array" ref="D179">IFERROR(INDEX(tab_plan[Text],SMALL(IF(tab_plan[1. Wdh. am]=tab_plan[[#This Row],[Datum]],ROW(tab_plan[1. Wdh. am])-4),1)),"")</f>
        <v/>
      </c>
      <c r="E179" s="6" t="str" cm="1">
        <f t="array" ref="E179">IFERROR(INDEX(tab_plan[Text],SMALL(IF(tab_plan[2. Wdh. am]=tab_plan[[#This Row],[Datum]],ROW(tab_plan[2. Wdh. am])-4),1)),"")</f>
        <v/>
      </c>
      <c r="F179" s="6" t="str" cm="1">
        <f t="array" ref="F179">IFERROR(INDEX(tab_plan[Text],SMALL(IF(tab_plan[3. Wdh. am]=tab_plan[[#This Row],[Datum]],ROW(tab_plan[3. Wdh. am])-4),1)),"")</f>
        <v/>
      </c>
      <c r="G179" s="6" t="str" cm="1">
        <f t="array" ref="G179">IFERROR(INDEX(tab_plan[Text],SMALL(IF(tab_plan[4. Wdh. am]=tab_plan[[#This Row],[Datum]],ROW(tab_plan[4. Wdh. am])-4),1)),"")</f>
        <v/>
      </c>
      <c r="H179" s="6" t="str" cm="1">
        <f t="array" ref="H179">IFERROR(INDEX(tab_plan[Text],SMALL(IF(tab_plan[5. Wdh. am]=tab_plan[[#This Row],[Datum]],ROW(tab_plan[5. Wdh. am])-4),1)),"")</f>
        <v/>
      </c>
      <c r="I179" s="6" t="str" cm="1">
        <f t="array" ref="I179">IFERROR(INDEX(tab_plan[Text],SMALL(IF(tab_plan[6. Wdh. am]=tab_plan[[#This Row],[Datum]],ROW(tab_plan[6. Wdh. am])-4),1)),"")</f>
        <v/>
      </c>
      <c r="J179" s="6" t="str" cm="1">
        <f t="array" ref="J179">IFERROR(INDEX(tab_plan[Text],SMALL(IF(tab_plan[7. Wdh. am]=tab_plan[[#This Row],[Datum]],ROW(tab_plan[7. Wdh. am])-4),1)),"")</f>
        <v/>
      </c>
      <c r="K179" s="13">
        <f>IF(tab_plan[[#This Row],[1. Wdh. ]]&lt;&gt;"",tab_plan[[#This Row],[1. Wdh. ]],IFERROR(tab_plan[[#This Row],[Datum]]+VLOOKUP(tab_plan[[#This Row],[Wochentag]],tab_wiederholung[],2,0),""))</f>
        <v>44371</v>
      </c>
      <c r="L179" s="13">
        <f>IF(tab_plan[[#This Row],[2. Wdh. ]]&lt;&gt;"",tab_plan[[#This Row],[2. Wdh. ]],IFERROR(tab_plan[[#This Row],[Datum]]+VLOOKUP(tab_plan[[#This Row],[Wochentag]],tab_wiederholung[],3,0),""))</f>
        <v>44372</v>
      </c>
      <c r="M179" s="13">
        <f>IF(tab_plan[[#This Row],[3. Wdh. ]]&lt;&gt;"",tab_plan[[#This Row],[3. Wdh. ]],IFERROR(tab_plan[[#This Row],[Datum]]+VLOOKUP(tab_plan[[#This Row],[Wochentag]],tab_wiederholung[],4,0),""))</f>
        <v>44374</v>
      </c>
      <c r="N179" s="13">
        <f>IF(tab_plan[[#This Row],[4. Wdh. ]]&lt;&gt;"",tab_plan[[#This Row],[4. Wdh. ]],IFERROR(tab_plan[[#This Row],[Datum]]+VLOOKUP(tab_plan[[#This Row],[Wochentag]],tab_wiederholung[],5,0),""))</f>
        <v>44378</v>
      </c>
      <c r="O179" s="13">
        <f>IF(tab_plan[[#This Row],[5. Wdh. ]]&lt;&gt;"",tab_plan[[#This Row],[5. Wdh. ]],IFERROR(tab_plan[[#This Row],[Datum]]+VLOOKUP(tab_plan[[#This Row],[Wochentag]],tab_wiederholung[],6,0),""))</f>
        <v>44392</v>
      </c>
      <c r="P179" s="13">
        <f>IF(tab_plan[[#This Row],[6. Wdh. ]]&lt;&gt;"",tab_plan[[#This Row],[6. Wdh. ]],IFERROR(tab_plan[[#This Row],[Datum]]+VLOOKUP(tab_plan[[#This Row],[Wochentag]],tab_wiederholung[],7,0),""))</f>
        <v>44427</v>
      </c>
      <c r="Q179" s="13">
        <f>IF(tab_plan[[#This Row],[7. Wdh. ]]&lt;&gt;"",tab_plan[[#This Row],[7. Wdh. ]],IFERROR(tab_plan[[#This Row],[Datum]]+VLOOKUP(tab_plan[[#This Row],[Wochentag]],tab_wiederholung[],8,0),""))</f>
        <v>44735</v>
      </c>
      <c r="R179" s="13"/>
      <c r="S179" s="13"/>
      <c r="T179" s="13"/>
      <c r="U179" s="13"/>
      <c r="V179" s="13"/>
      <c r="W179" s="13"/>
      <c r="X179" s="13"/>
      <c r="Y179" s="13" t="str">
        <f>IF(tab_plan[[#This Row],[Aufgabe]]&lt;&gt;"",tab_plan[[#This Row],[Aufgabe]]&amp;" ("&amp;TEXT(tab_plan[[#This Row],[Datum]],"T.M.")&amp;")","")</f>
        <v/>
      </c>
      <c r="Z179" s="13" t="e" cm="1">
        <f t="array" ref="Z179">tab_plan[[#This Row],[Datum]]=INDEX(tab_feiertage[Datum],SMALL(IF((tab_feiertage[Datum]=tab_plan[[#This Row],[Datum]])*(tab_feiertage[Gültigkeit]="x"),ROW(tab_feiertage[Datum])-31),1))</f>
        <v>#NUM!</v>
      </c>
    </row>
    <row r="180" spans="1:26" x14ac:dyDescent="0.25">
      <c r="A180" s="10" t="str">
        <f>TEXT(tab_plan[[#This Row],[Datum]],"TTTT")</f>
        <v>Freitag</v>
      </c>
      <c r="B180" s="9">
        <f t="shared" si="2"/>
        <v>44372</v>
      </c>
      <c r="C180" s="6"/>
      <c r="D180" s="6" t="str" cm="1">
        <f t="array" ref="D180">IFERROR(INDEX(tab_plan[Text],SMALL(IF(tab_plan[1. Wdh. am]=tab_plan[[#This Row],[Datum]],ROW(tab_plan[1. Wdh. am])-4),1)),"")</f>
        <v/>
      </c>
      <c r="E180" s="6" t="str" cm="1">
        <f t="array" ref="E180">IFERROR(INDEX(tab_plan[Text],SMALL(IF(tab_plan[2. Wdh. am]=tab_plan[[#This Row],[Datum]],ROW(tab_plan[2. Wdh. am])-4),1)),"")</f>
        <v/>
      </c>
      <c r="F180" s="6" t="str" cm="1">
        <f t="array" ref="F180">IFERROR(INDEX(tab_plan[Text],SMALL(IF(tab_plan[3. Wdh. am]=tab_plan[[#This Row],[Datum]],ROW(tab_plan[3. Wdh. am])-4),1)),"")</f>
        <v/>
      </c>
      <c r="G180" s="6" t="str" cm="1">
        <f t="array" ref="G180">IFERROR(INDEX(tab_plan[Text],SMALL(IF(tab_plan[4. Wdh. am]=tab_plan[[#This Row],[Datum]],ROW(tab_plan[4. Wdh. am])-4),1)),"")</f>
        <v/>
      </c>
      <c r="H180" s="6" t="str" cm="1">
        <f t="array" ref="H180">IFERROR(INDEX(tab_plan[Text],SMALL(IF(tab_plan[5. Wdh. am]=tab_plan[[#This Row],[Datum]],ROW(tab_plan[5. Wdh. am])-4),1)),"")</f>
        <v/>
      </c>
      <c r="I180" s="6" t="str" cm="1">
        <f t="array" ref="I180">IFERROR(INDEX(tab_plan[Text],SMALL(IF(tab_plan[6. Wdh. am]=tab_plan[[#This Row],[Datum]],ROW(tab_plan[6. Wdh. am])-4),1)),"")</f>
        <v/>
      </c>
      <c r="J180" s="6" t="str" cm="1">
        <f t="array" ref="J180">IFERROR(INDEX(tab_plan[Text],SMALL(IF(tab_plan[7. Wdh. am]=tab_plan[[#This Row],[Datum]],ROW(tab_plan[7. Wdh. am])-4),1)),"")</f>
        <v/>
      </c>
      <c r="K180" s="13">
        <f>IF(tab_plan[[#This Row],[1. Wdh. ]]&lt;&gt;"",tab_plan[[#This Row],[1. Wdh. ]],IFERROR(tab_plan[[#This Row],[Datum]]+VLOOKUP(tab_plan[[#This Row],[Wochentag]],tab_wiederholung[],2,0),""))</f>
        <v>44372</v>
      </c>
      <c r="L180" s="13">
        <f>IF(tab_plan[[#This Row],[2. Wdh. ]]&lt;&gt;"",tab_plan[[#This Row],[2. Wdh. ]],IFERROR(tab_plan[[#This Row],[Datum]]+VLOOKUP(tab_plan[[#This Row],[Wochentag]],tab_wiederholung[],3,0),""))</f>
        <v>44373</v>
      </c>
      <c r="M180" s="13">
        <f>IF(tab_plan[[#This Row],[3. Wdh. ]]&lt;&gt;"",tab_plan[[#This Row],[3. Wdh. ]],IFERROR(tab_plan[[#This Row],[Datum]]+VLOOKUP(tab_plan[[#This Row],[Wochentag]],tab_wiederholung[],4,0),""))</f>
        <v>44375</v>
      </c>
      <c r="N180" s="13">
        <f>IF(tab_plan[[#This Row],[4. Wdh. ]]&lt;&gt;"",tab_plan[[#This Row],[4. Wdh. ]],IFERROR(tab_plan[[#This Row],[Datum]]+VLOOKUP(tab_plan[[#This Row],[Wochentag]],tab_wiederholung[],5,0),""))</f>
        <v>44379</v>
      </c>
      <c r="O180" s="13">
        <f>IF(tab_plan[[#This Row],[5. Wdh. ]]&lt;&gt;"",tab_plan[[#This Row],[5. Wdh. ]],IFERROR(tab_plan[[#This Row],[Datum]]+VLOOKUP(tab_plan[[#This Row],[Wochentag]],tab_wiederholung[],6,0),""))</f>
        <v>44393</v>
      </c>
      <c r="P180" s="13">
        <f>IF(tab_plan[[#This Row],[6. Wdh. ]]&lt;&gt;"",tab_plan[[#This Row],[6. Wdh. ]],IFERROR(tab_plan[[#This Row],[Datum]]+VLOOKUP(tab_plan[[#This Row],[Wochentag]],tab_wiederholung[],7,0),""))</f>
        <v>44428</v>
      </c>
      <c r="Q180" s="13">
        <f>IF(tab_plan[[#This Row],[7. Wdh. ]]&lt;&gt;"",tab_plan[[#This Row],[7. Wdh. ]],IFERROR(tab_plan[[#This Row],[Datum]]+VLOOKUP(tab_plan[[#This Row],[Wochentag]],tab_wiederholung[],8,0),""))</f>
        <v>44736</v>
      </c>
      <c r="R180" s="13"/>
      <c r="S180" s="13"/>
      <c r="T180" s="13"/>
      <c r="U180" s="13"/>
      <c r="V180" s="13"/>
      <c r="W180" s="13"/>
      <c r="X180" s="13"/>
      <c r="Y180" s="13" t="str">
        <f>IF(tab_plan[[#This Row],[Aufgabe]]&lt;&gt;"",tab_plan[[#This Row],[Aufgabe]]&amp;" ("&amp;TEXT(tab_plan[[#This Row],[Datum]],"T.M.")&amp;")","")</f>
        <v/>
      </c>
      <c r="Z180" s="13" t="e" cm="1">
        <f t="array" ref="Z180">tab_plan[[#This Row],[Datum]]=INDEX(tab_feiertage[Datum],SMALL(IF((tab_feiertage[Datum]=tab_plan[[#This Row],[Datum]])*(tab_feiertage[Gültigkeit]="x"),ROW(tab_feiertage[Datum])-31),1))</f>
        <v>#NUM!</v>
      </c>
    </row>
    <row r="181" spans="1:26" x14ac:dyDescent="0.25">
      <c r="A181" s="10" t="str">
        <f>TEXT(tab_plan[[#This Row],[Datum]],"TTTT")</f>
        <v>Samstag</v>
      </c>
      <c r="B181" s="9">
        <f t="shared" si="2"/>
        <v>44373</v>
      </c>
      <c r="C181" s="6"/>
      <c r="D181" s="6" t="str" cm="1">
        <f t="array" ref="D181">IFERROR(INDEX(tab_plan[Text],SMALL(IF(tab_plan[1. Wdh. am]=tab_plan[[#This Row],[Datum]],ROW(tab_plan[1. Wdh. am])-4),1)),"")</f>
        <v/>
      </c>
      <c r="E181" s="6" t="str" cm="1">
        <f t="array" ref="E181">IFERROR(INDEX(tab_plan[Text],SMALL(IF(tab_plan[2. Wdh. am]=tab_plan[[#This Row],[Datum]],ROW(tab_plan[2. Wdh. am])-4),1)),"")</f>
        <v/>
      </c>
      <c r="F181" s="6" t="str" cm="1">
        <f t="array" ref="F181">IFERROR(INDEX(tab_plan[Text],SMALL(IF(tab_plan[3. Wdh. am]=tab_plan[[#This Row],[Datum]],ROW(tab_plan[3. Wdh. am])-4),1)),"")</f>
        <v/>
      </c>
      <c r="G181" s="6" t="str" cm="1">
        <f t="array" ref="G181">IFERROR(INDEX(tab_plan[Text],SMALL(IF(tab_plan[4. Wdh. am]=tab_plan[[#This Row],[Datum]],ROW(tab_plan[4. Wdh. am])-4),1)),"")</f>
        <v/>
      </c>
      <c r="H181" s="6" t="str" cm="1">
        <f t="array" ref="H181">IFERROR(INDEX(tab_plan[Text],SMALL(IF(tab_plan[5. Wdh. am]=tab_plan[[#This Row],[Datum]],ROW(tab_plan[5. Wdh. am])-4),1)),"")</f>
        <v/>
      </c>
      <c r="I181" s="6" t="str" cm="1">
        <f t="array" ref="I181">IFERROR(INDEX(tab_plan[Text],SMALL(IF(tab_plan[6. Wdh. am]=tab_plan[[#This Row],[Datum]],ROW(tab_plan[6. Wdh. am])-4),1)),"")</f>
        <v/>
      </c>
      <c r="J181" s="6" t="str" cm="1">
        <f t="array" ref="J181">IFERROR(INDEX(tab_plan[Text],SMALL(IF(tab_plan[7. Wdh. am]=tab_plan[[#This Row],[Datum]],ROW(tab_plan[7. Wdh. am])-4),1)),"")</f>
        <v/>
      </c>
      <c r="K181" s="13">
        <f>IF(tab_plan[[#This Row],[1. Wdh. ]]&lt;&gt;"",tab_plan[[#This Row],[1. Wdh. ]],IFERROR(tab_plan[[#This Row],[Datum]]+VLOOKUP(tab_plan[[#This Row],[Wochentag]],tab_wiederholung[],2,0),""))</f>
        <v>44373</v>
      </c>
      <c r="L181" s="13">
        <f>IF(tab_plan[[#This Row],[2. Wdh. ]]&lt;&gt;"",tab_plan[[#This Row],[2. Wdh. ]],IFERROR(tab_plan[[#This Row],[Datum]]+VLOOKUP(tab_plan[[#This Row],[Wochentag]],tab_wiederholung[],3,0),""))</f>
        <v>44374</v>
      </c>
      <c r="M181" s="13">
        <f>IF(tab_plan[[#This Row],[3. Wdh. ]]&lt;&gt;"",tab_plan[[#This Row],[3. Wdh. ]],IFERROR(tab_plan[[#This Row],[Datum]]+VLOOKUP(tab_plan[[#This Row],[Wochentag]],tab_wiederholung[],4,0),""))</f>
        <v>44376</v>
      </c>
      <c r="N181" s="13">
        <f>IF(tab_plan[[#This Row],[4. Wdh. ]]&lt;&gt;"",tab_plan[[#This Row],[4. Wdh. ]],IFERROR(tab_plan[[#This Row],[Datum]]+VLOOKUP(tab_plan[[#This Row],[Wochentag]],tab_wiederholung[],5,0),""))</f>
        <v>44380</v>
      </c>
      <c r="O181" s="13">
        <f>IF(tab_plan[[#This Row],[5. Wdh. ]]&lt;&gt;"",tab_plan[[#This Row],[5. Wdh. ]],IFERROR(tab_plan[[#This Row],[Datum]]+VLOOKUP(tab_plan[[#This Row],[Wochentag]],tab_wiederholung[],6,0),""))</f>
        <v>44394</v>
      </c>
      <c r="P181" s="13">
        <f>IF(tab_plan[[#This Row],[6. Wdh. ]]&lt;&gt;"",tab_plan[[#This Row],[6. Wdh. ]],IFERROR(tab_plan[[#This Row],[Datum]]+VLOOKUP(tab_plan[[#This Row],[Wochentag]],tab_wiederholung[],7,0),""))</f>
        <v>44429</v>
      </c>
      <c r="Q181" s="13">
        <f>IF(tab_plan[[#This Row],[7. Wdh. ]]&lt;&gt;"",tab_plan[[#This Row],[7. Wdh. ]],IFERROR(tab_plan[[#This Row],[Datum]]+VLOOKUP(tab_plan[[#This Row],[Wochentag]],tab_wiederholung[],8,0),""))</f>
        <v>44737</v>
      </c>
      <c r="R181" s="13"/>
      <c r="S181" s="13"/>
      <c r="T181" s="13"/>
      <c r="U181" s="13"/>
      <c r="V181" s="13"/>
      <c r="W181" s="13"/>
      <c r="X181" s="13"/>
      <c r="Y181" s="13" t="str">
        <f>IF(tab_plan[[#This Row],[Aufgabe]]&lt;&gt;"",tab_plan[[#This Row],[Aufgabe]]&amp;" ("&amp;TEXT(tab_plan[[#This Row],[Datum]],"T.M.")&amp;")","")</f>
        <v/>
      </c>
      <c r="Z181" s="13" t="e" cm="1">
        <f t="array" ref="Z181">tab_plan[[#This Row],[Datum]]=INDEX(tab_feiertage[Datum],SMALL(IF((tab_feiertage[Datum]=tab_plan[[#This Row],[Datum]])*(tab_feiertage[Gültigkeit]="x"),ROW(tab_feiertage[Datum])-31),1))</f>
        <v>#NUM!</v>
      </c>
    </row>
    <row r="182" spans="1:26" x14ac:dyDescent="0.25">
      <c r="A182" s="10" t="str">
        <f>TEXT(tab_plan[[#This Row],[Datum]],"TTTT")</f>
        <v>Sonntag</v>
      </c>
      <c r="B182" s="9">
        <f t="shared" si="2"/>
        <v>44374</v>
      </c>
      <c r="C182" s="6"/>
      <c r="D182" s="6" t="str" cm="1">
        <f t="array" ref="D182">IFERROR(INDEX(tab_plan[Text],SMALL(IF(tab_plan[1. Wdh. am]=tab_plan[[#This Row],[Datum]],ROW(tab_plan[1. Wdh. am])-4),1)),"")</f>
        <v/>
      </c>
      <c r="E182" s="6" t="str" cm="1">
        <f t="array" ref="E182">IFERROR(INDEX(tab_plan[Text],SMALL(IF(tab_plan[2. Wdh. am]=tab_plan[[#This Row],[Datum]],ROW(tab_plan[2. Wdh. am])-4),1)),"")</f>
        <v/>
      </c>
      <c r="F182" s="6" t="str" cm="1">
        <f t="array" ref="F182">IFERROR(INDEX(tab_plan[Text],SMALL(IF(tab_plan[3. Wdh. am]=tab_plan[[#This Row],[Datum]],ROW(tab_plan[3. Wdh. am])-4),1)),"")</f>
        <v/>
      </c>
      <c r="G182" s="6" t="str" cm="1">
        <f t="array" ref="G182">IFERROR(INDEX(tab_plan[Text],SMALL(IF(tab_plan[4. Wdh. am]=tab_plan[[#This Row],[Datum]],ROW(tab_plan[4. Wdh. am])-4),1)),"")</f>
        <v/>
      </c>
      <c r="H182" s="6" t="str" cm="1">
        <f t="array" ref="H182">IFERROR(INDEX(tab_plan[Text],SMALL(IF(tab_plan[5. Wdh. am]=tab_plan[[#This Row],[Datum]],ROW(tab_plan[5. Wdh. am])-4),1)),"")</f>
        <v/>
      </c>
      <c r="I182" s="6" t="str" cm="1">
        <f t="array" ref="I182">IFERROR(INDEX(tab_plan[Text],SMALL(IF(tab_plan[6. Wdh. am]=tab_plan[[#This Row],[Datum]],ROW(tab_plan[6. Wdh. am])-4),1)),"")</f>
        <v/>
      </c>
      <c r="J182" s="6" t="str" cm="1">
        <f t="array" ref="J182">IFERROR(INDEX(tab_plan[Text],SMALL(IF(tab_plan[7. Wdh. am]=tab_plan[[#This Row],[Datum]],ROW(tab_plan[7. Wdh. am])-4),1)),"")</f>
        <v/>
      </c>
      <c r="K182" s="13">
        <f>IF(tab_plan[[#This Row],[1. Wdh. ]]&lt;&gt;"",tab_plan[[#This Row],[1. Wdh. ]],IFERROR(tab_plan[[#This Row],[Datum]]+VLOOKUP(tab_plan[[#This Row],[Wochentag]],tab_wiederholung[],2,0),""))</f>
        <v>44374</v>
      </c>
      <c r="L182" s="13">
        <f>IF(tab_plan[[#This Row],[2. Wdh. ]]&lt;&gt;"",tab_plan[[#This Row],[2. Wdh. ]],IFERROR(tab_plan[[#This Row],[Datum]]+VLOOKUP(tab_plan[[#This Row],[Wochentag]],tab_wiederholung[],3,0),""))</f>
        <v>44375</v>
      </c>
      <c r="M182" s="13">
        <f>IF(tab_plan[[#This Row],[3. Wdh. ]]&lt;&gt;"",tab_plan[[#This Row],[3. Wdh. ]],IFERROR(tab_plan[[#This Row],[Datum]]+VLOOKUP(tab_plan[[#This Row],[Wochentag]],tab_wiederholung[],4,0),""))</f>
        <v>44377</v>
      </c>
      <c r="N182" s="13">
        <f>IF(tab_plan[[#This Row],[4. Wdh. ]]&lt;&gt;"",tab_plan[[#This Row],[4. Wdh. ]],IFERROR(tab_plan[[#This Row],[Datum]]+VLOOKUP(tab_plan[[#This Row],[Wochentag]],tab_wiederholung[],5,0),""))</f>
        <v>44381</v>
      </c>
      <c r="O182" s="13">
        <f>IF(tab_plan[[#This Row],[5. Wdh. ]]&lt;&gt;"",tab_plan[[#This Row],[5. Wdh. ]],IFERROR(tab_plan[[#This Row],[Datum]]+VLOOKUP(tab_plan[[#This Row],[Wochentag]],tab_wiederholung[],6,0),""))</f>
        <v>44395</v>
      </c>
      <c r="P182" s="13">
        <f>IF(tab_plan[[#This Row],[6. Wdh. ]]&lt;&gt;"",tab_plan[[#This Row],[6. Wdh. ]],IFERROR(tab_plan[[#This Row],[Datum]]+VLOOKUP(tab_plan[[#This Row],[Wochentag]],tab_wiederholung[],7,0),""))</f>
        <v>44430</v>
      </c>
      <c r="Q182" s="13">
        <f>IF(tab_plan[[#This Row],[7. Wdh. ]]&lt;&gt;"",tab_plan[[#This Row],[7. Wdh. ]],IFERROR(tab_plan[[#This Row],[Datum]]+VLOOKUP(tab_plan[[#This Row],[Wochentag]],tab_wiederholung[],8,0),""))</f>
        <v>44738</v>
      </c>
      <c r="R182" s="13"/>
      <c r="S182" s="13"/>
      <c r="T182" s="13"/>
      <c r="U182" s="13"/>
      <c r="V182" s="13"/>
      <c r="W182" s="13"/>
      <c r="X182" s="13"/>
      <c r="Y182" s="13" t="str">
        <f>IF(tab_plan[[#This Row],[Aufgabe]]&lt;&gt;"",tab_plan[[#This Row],[Aufgabe]]&amp;" ("&amp;TEXT(tab_plan[[#This Row],[Datum]],"T.M.")&amp;")","")</f>
        <v/>
      </c>
      <c r="Z182" s="13" t="e" cm="1">
        <f t="array" ref="Z182">tab_plan[[#This Row],[Datum]]=INDEX(tab_feiertage[Datum],SMALL(IF((tab_feiertage[Datum]=tab_plan[[#This Row],[Datum]])*(tab_feiertage[Gültigkeit]="x"),ROW(tab_feiertage[Datum])-31),1))</f>
        <v>#NUM!</v>
      </c>
    </row>
    <row r="183" spans="1:26" x14ac:dyDescent="0.25">
      <c r="A183" s="10" t="str">
        <f>TEXT(tab_plan[[#This Row],[Datum]],"TTTT")</f>
        <v>Montag</v>
      </c>
      <c r="B183" s="9">
        <f t="shared" si="2"/>
        <v>44375</v>
      </c>
      <c r="C183" s="6"/>
      <c r="D183" s="6" t="str" cm="1">
        <f t="array" ref="D183">IFERROR(INDEX(tab_plan[Text],SMALL(IF(tab_plan[1. Wdh. am]=tab_plan[[#This Row],[Datum]],ROW(tab_plan[1. Wdh. am])-4),1)),"")</f>
        <v/>
      </c>
      <c r="E183" s="6" t="str" cm="1">
        <f t="array" ref="E183">IFERROR(INDEX(tab_plan[Text],SMALL(IF(tab_plan[2. Wdh. am]=tab_plan[[#This Row],[Datum]],ROW(tab_plan[2. Wdh. am])-4),1)),"")</f>
        <v/>
      </c>
      <c r="F183" s="6" t="str" cm="1">
        <f t="array" ref="F183">IFERROR(INDEX(tab_plan[Text],SMALL(IF(tab_plan[3. Wdh. am]=tab_plan[[#This Row],[Datum]],ROW(tab_plan[3. Wdh. am])-4),1)),"")</f>
        <v/>
      </c>
      <c r="G183" s="6" t="str" cm="1">
        <f t="array" ref="G183">IFERROR(INDEX(tab_plan[Text],SMALL(IF(tab_plan[4. Wdh. am]=tab_plan[[#This Row],[Datum]],ROW(tab_plan[4. Wdh. am])-4),1)),"")</f>
        <v/>
      </c>
      <c r="H183" s="6" t="str" cm="1">
        <f t="array" ref="H183">IFERROR(INDEX(tab_plan[Text],SMALL(IF(tab_plan[5. Wdh. am]=tab_plan[[#This Row],[Datum]],ROW(tab_plan[5. Wdh. am])-4),1)),"")</f>
        <v/>
      </c>
      <c r="I183" s="6" t="str" cm="1">
        <f t="array" ref="I183">IFERROR(INDEX(tab_plan[Text],SMALL(IF(tab_plan[6. Wdh. am]=tab_plan[[#This Row],[Datum]],ROW(tab_plan[6. Wdh. am])-4),1)),"")</f>
        <v/>
      </c>
      <c r="J183" s="6" t="str" cm="1">
        <f t="array" ref="J183">IFERROR(INDEX(tab_plan[Text],SMALL(IF(tab_plan[7. Wdh. am]=tab_plan[[#This Row],[Datum]],ROW(tab_plan[7. Wdh. am])-4),1)),"")</f>
        <v/>
      </c>
      <c r="K183" s="13">
        <f>IF(tab_plan[[#This Row],[1. Wdh. ]]&lt;&gt;"",tab_plan[[#This Row],[1. Wdh. ]],IFERROR(tab_plan[[#This Row],[Datum]]+VLOOKUP(tab_plan[[#This Row],[Wochentag]],tab_wiederholung[],2,0),""))</f>
        <v>44375</v>
      </c>
      <c r="L183" s="13">
        <f>IF(tab_plan[[#This Row],[2. Wdh. ]]&lt;&gt;"",tab_plan[[#This Row],[2. Wdh. ]],IFERROR(tab_plan[[#This Row],[Datum]]+VLOOKUP(tab_plan[[#This Row],[Wochentag]],tab_wiederholung[],3,0),""))</f>
        <v>44376</v>
      </c>
      <c r="M183" s="13">
        <f>IF(tab_plan[[#This Row],[3. Wdh. ]]&lt;&gt;"",tab_plan[[#This Row],[3. Wdh. ]],IFERROR(tab_plan[[#This Row],[Datum]]+VLOOKUP(tab_plan[[#This Row],[Wochentag]],tab_wiederholung[],4,0),""))</f>
        <v>44378</v>
      </c>
      <c r="N183" s="13">
        <f>IF(tab_plan[[#This Row],[4. Wdh. ]]&lt;&gt;"",tab_plan[[#This Row],[4. Wdh. ]],IFERROR(tab_plan[[#This Row],[Datum]]+VLOOKUP(tab_plan[[#This Row],[Wochentag]],tab_wiederholung[],5,0),""))</f>
        <v>44382</v>
      </c>
      <c r="O183" s="13">
        <f>IF(tab_plan[[#This Row],[5. Wdh. ]]&lt;&gt;"",tab_plan[[#This Row],[5. Wdh. ]],IFERROR(tab_plan[[#This Row],[Datum]]+VLOOKUP(tab_plan[[#This Row],[Wochentag]],tab_wiederholung[],6,0),""))</f>
        <v>44396</v>
      </c>
      <c r="P183" s="13">
        <f>IF(tab_plan[[#This Row],[6. Wdh. ]]&lt;&gt;"",tab_plan[[#This Row],[6. Wdh. ]],IFERROR(tab_plan[[#This Row],[Datum]]+VLOOKUP(tab_plan[[#This Row],[Wochentag]],tab_wiederholung[],7,0),""))</f>
        <v>44431</v>
      </c>
      <c r="Q183" s="13">
        <f>IF(tab_plan[[#This Row],[7. Wdh. ]]&lt;&gt;"",tab_plan[[#This Row],[7. Wdh. ]],IFERROR(tab_plan[[#This Row],[Datum]]+VLOOKUP(tab_plan[[#This Row],[Wochentag]],tab_wiederholung[],8,0),""))</f>
        <v>44739</v>
      </c>
      <c r="R183" s="13"/>
      <c r="S183" s="13"/>
      <c r="T183" s="13"/>
      <c r="U183" s="13"/>
      <c r="V183" s="13"/>
      <c r="W183" s="13"/>
      <c r="X183" s="13"/>
      <c r="Y183" s="13" t="str">
        <f>IF(tab_plan[[#This Row],[Aufgabe]]&lt;&gt;"",tab_plan[[#This Row],[Aufgabe]]&amp;" ("&amp;TEXT(tab_plan[[#This Row],[Datum]],"T.M.")&amp;")","")</f>
        <v/>
      </c>
      <c r="Z183" s="13" t="e" cm="1">
        <f t="array" ref="Z183">tab_plan[[#This Row],[Datum]]=INDEX(tab_feiertage[Datum],SMALL(IF((tab_feiertage[Datum]=tab_plan[[#This Row],[Datum]])*(tab_feiertage[Gültigkeit]="x"),ROW(tab_feiertage[Datum])-31),1))</f>
        <v>#NUM!</v>
      </c>
    </row>
    <row r="184" spans="1:26" x14ac:dyDescent="0.25">
      <c r="A184" s="10" t="str">
        <f>TEXT(tab_plan[[#This Row],[Datum]],"TTTT")</f>
        <v>Dienstag</v>
      </c>
      <c r="B184" s="9">
        <f t="shared" si="2"/>
        <v>44376</v>
      </c>
      <c r="C184" s="6"/>
      <c r="D184" s="6" t="str" cm="1">
        <f t="array" ref="D184">IFERROR(INDEX(tab_plan[Text],SMALL(IF(tab_plan[1. Wdh. am]=tab_plan[[#This Row],[Datum]],ROW(tab_plan[1. Wdh. am])-4),1)),"")</f>
        <v/>
      </c>
      <c r="E184" s="6" t="str" cm="1">
        <f t="array" ref="E184">IFERROR(INDEX(tab_plan[Text],SMALL(IF(tab_plan[2. Wdh. am]=tab_plan[[#This Row],[Datum]],ROW(tab_plan[2. Wdh. am])-4),1)),"")</f>
        <v/>
      </c>
      <c r="F184" s="6" t="str" cm="1">
        <f t="array" ref="F184">IFERROR(INDEX(tab_plan[Text],SMALL(IF(tab_plan[3. Wdh. am]=tab_plan[[#This Row],[Datum]],ROW(tab_plan[3. Wdh. am])-4),1)),"")</f>
        <v/>
      </c>
      <c r="G184" s="6" t="str" cm="1">
        <f t="array" ref="G184">IFERROR(INDEX(tab_plan[Text],SMALL(IF(tab_plan[4. Wdh. am]=tab_plan[[#This Row],[Datum]],ROW(tab_plan[4. Wdh. am])-4),1)),"")</f>
        <v/>
      </c>
      <c r="H184" s="6" t="str" cm="1">
        <f t="array" ref="H184">IFERROR(INDEX(tab_plan[Text],SMALL(IF(tab_plan[5. Wdh. am]=tab_plan[[#This Row],[Datum]],ROW(tab_plan[5. Wdh. am])-4),1)),"")</f>
        <v/>
      </c>
      <c r="I184" s="6" t="str" cm="1">
        <f t="array" ref="I184">IFERROR(INDEX(tab_plan[Text],SMALL(IF(tab_plan[6. Wdh. am]=tab_plan[[#This Row],[Datum]],ROW(tab_plan[6. Wdh. am])-4),1)),"")</f>
        <v/>
      </c>
      <c r="J184" s="6" t="str" cm="1">
        <f t="array" ref="J184">IFERROR(INDEX(tab_plan[Text],SMALL(IF(tab_plan[7. Wdh. am]=tab_plan[[#This Row],[Datum]],ROW(tab_plan[7. Wdh. am])-4),1)),"")</f>
        <v/>
      </c>
      <c r="K184" s="13">
        <f>IF(tab_plan[[#This Row],[1. Wdh. ]]&lt;&gt;"",tab_plan[[#This Row],[1. Wdh. ]],IFERROR(tab_plan[[#This Row],[Datum]]+VLOOKUP(tab_plan[[#This Row],[Wochentag]],tab_wiederholung[],2,0),""))</f>
        <v>44376</v>
      </c>
      <c r="L184" s="13">
        <f>IF(tab_plan[[#This Row],[2. Wdh. ]]&lt;&gt;"",tab_plan[[#This Row],[2. Wdh. ]],IFERROR(tab_plan[[#This Row],[Datum]]+VLOOKUP(tab_plan[[#This Row],[Wochentag]],tab_wiederholung[],3,0),""))</f>
        <v>44377</v>
      </c>
      <c r="M184" s="13">
        <f>IF(tab_plan[[#This Row],[3. Wdh. ]]&lt;&gt;"",tab_plan[[#This Row],[3. Wdh. ]],IFERROR(tab_plan[[#This Row],[Datum]]+VLOOKUP(tab_plan[[#This Row],[Wochentag]],tab_wiederholung[],4,0),""))</f>
        <v>44379</v>
      </c>
      <c r="N184" s="13">
        <f>IF(tab_plan[[#This Row],[4. Wdh. ]]&lt;&gt;"",tab_plan[[#This Row],[4. Wdh. ]],IFERROR(tab_plan[[#This Row],[Datum]]+VLOOKUP(tab_plan[[#This Row],[Wochentag]],tab_wiederholung[],5,0),""))</f>
        <v>44383</v>
      </c>
      <c r="O184" s="13">
        <f>IF(tab_plan[[#This Row],[5. Wdh. ]]&lt;&gt;"",tab_plan[[#This Row],[5. Wdh. ]],IFERROR(tab_plan[[#This Row],[Datum]]+VLOOKUP(tab_plan[[#This Row],[Wochentag]],tab_wiederholung[],6,0),""))</f>
        <v>44397</v>
      </c>
      <c r="P184" s="13">
        <f>IF(tab_plan[[#This Row],[6. Wdh. ]]&lt;&gt;"",tab_plan[[#This Row],[6. Wdh. ]],IFERROR(tab_plan[[#This Row],[Datum]]+VLOOKUP(tab_plan[[#This Row],[Wochentag]],tab_wiederholung[],7,0),""))</f>
        <v>44432</v>
      </c>
      <c r="Q184" s="13">
        <f>IF(tab_plan[[#This Row],[7. Wdh. ]]&lt;&gt;"",tab_plan[[#This Row],[7. Wdh. ]],IFERROR(tab_plan[[#This Row],[Datum]]+VLOOKUP(tab_plan[[#This Row],[Wochentag]],tab_wiederholung[],8,0),""))</f>
        <v>44740</v>
      </c>
      <c r="R184" s="13"/>
      <c r="S184" s="13"/>
      <c r="T184" s="13"/>
      <c r="U184" s="13"/>
      <c r="V184" s="13"/>
      <c r="W184" s="13"/>
      <c r="X184" s="13"/>
      <c r="Y184" s="13" t="str">
        <f>IF(tab_plan[[#This Row],[Aufgabe]]&lt;&gt;"",tab_plan[[#This Row],[Aufgabe]]&amp;" ("&amp;TEXT(tab_plan[[#This Row],[Datum]],"T.M.")&amp;")","")</f>
        <v/>
      </c>
      <c r="Z184" s="13" t="e" cm="1">
        <f t="array" ref="Z184">tab_plan[[#This Row],[Datum]]=INDEX(tab_feiertage[Datum],SMALL(IF((tab_feiertage[Datum]=tab_plan[[#This Row],[Datum]])*(tab_feiertage[Gültigkeit]="x"),ROW(tab_feiertage[Datum])-31),1))</f>
        <v>#NUM!</v>
      </c>
    </row>
    <row r="185" spans="1:26" x14ac:dyDescent="0.25">
      <c r="A185" s="10" t="str">
        <f>TEXT(tab_plan[[#This Row],[Datum]],"TTTT")</f>
        <v>Mittwoch</v>
      </c>
      <c r="B185" s="9">
        <f t="shared" si="2"/>
        <v>44377</v>
      </c>
      <c r="C185" s="6"/>
      <c r="D185" s="6" t="str" cm="1">
        <f t="array" ref="D185">IFERROR(INDEX(tab_plan[Text],SMALL(IF(tab_plan[1. Wdh. am]=tab_plan[[#This Row],[Datum]],ROW(tab_plan[1. Wdh. am])-4),1)),"")</f>
        <v/>
      </c>
      <c r="E185" s="6" t="str" cm="1">
        <f t="array" ref="E185">IFERROR(INDEX(tab_plan[Text],SMALL(IF(tab_plan[2. Wdh. am]=tab_plan[[#This Row],[Datum]],ROW(tab_plan[2. Wdh. am])-4),1)),"")</f>
        <v/>
      </c>
      <c r="F185" s="6" t="str" cm="1">
        <f t="array" ref="F185">IFERROR(INDEX(tab_plan[Text],SMALL(IF(tab_plan[3. Wdh. am]=tab_plan[[#This Row],[Datum]],ROW(tab_plan[3. Wdh. am])-4),1)),"")</f>
        <v/>
      </c>
      <c r="G185" s="6" t="str" cm="1">
        <f t="array" ref="G185">IFERROR(INDEX(tab_plan[Text],SMALL(IF(tab_plan[4. Wdh. am]=tab_plan[[#This Row],[Datum]],ROW(tab_plan[4. Wdh. am])-4),1)),"")</f>
        <v/>
      </c>
      <c r="H185" s="6" t="str" cm="1">
        <f t="array" ref="H185">IFERROR(INDEX(tab_plan[Text],SMALL(IF(tab_plan[5. Wdh. am]=tab_plan[[#This Row],[Datum]],ROW(tab_plan[5. Wdh. am])-4),1)),"")</f>
        <v/>
      </c>
      <c r="I185" s="6" t="str" cm="1">
        <f t="array" ref="I185">IFERROR(INDEX(tab_plan[Text],SMALL(IF(tab_plan[6. Wdh. am]=tab_plan[[#This Row],[Datum]],ROW(tab_plan[6. Wdh. am])-4),1)),"")</f>
        <v/>
      </c>
      <c r="J185" s="6" t="str" cm="1">
        <f t="array" ref="J185">IFERROR(INDEX(tab_plan[Text],SMALL(IF(tab_plan[7. Wdh. am]=tab_plan[[#This Row],[Datum]],ROW(tab_plan[7. Wdh. am])-4),1)),"")</f>
        <v/>
      </c>
      <c r="K185" s="13">
        <f>IF(tab_plan[[#This Row],[1. Wdh. ]]&lt;&gt;"",tab_plan[[#This Row],[1. Wdh. ]],IFERROR(tab_plan[[#This Row],[Datum]]+VLOOKUP(tab_plan[[#This Row],[Wochentag]],tab_wiederholung[],2,0),""))</f>
        <v>44377</v>
      </c>
      <c r="L185" s="13">
        <f>IF(tab_plan[[#This Row],[2. Wdh. ]]&lt;&gt;"",tab_plan[[#This Row],[2. Wdh. ]],IFERROR(tab_plan[[#This Row],[Datum]]+VLOOKUP(tab_plan[[#This Row],[Wochentag]],tab_wiederholung[],3,0),""))</f>
        <v>44378</v>
      </c>
      <c r="M185" s="13">
        <f>IF(tab_plan[[#This Row],[3. Wdh. ]]&lt;&gt;"",tab_plan[[#This Row],[3. Wdh. ]],IFERROR(tab_plan[[#This Row],[Datum]]+VLOOKUP(tab_plan[[#This Row],[Wochentag]],tab_wiederholung[],4,0),""))</f>
        <v>44380</v>
      </c>
      <c r="N185" s="13">
        <f>IF(tab_plan[[#This Row],[4. Wdh. ]]&lt;&gt;"",tab_plan[[#This Row],[4. Wdh. ]],IFERROR(tab_plan[[#This Row],[Datum]]+VLOOKUP(tab_plan[[#This Row],[Wochentag]],tab_wiederholung[],5,0),""))</f>
        <v>44384</v>
      </c>
      <c r="O185" s="13">
        <f>IF(tab_plan[[#This Row],[5. Wdh. ]]&lt;&gt;"",tab_plan[[#This Row],[5. Wdh. ]],IFERROR(tab_plan[[#This Row],[Datum]]+VLOOKUP(tab_plan[[#This Row],[Wochentag]],tab_wiederholung[],6,0),""))</f>
        <v>44398</v>
      </c>
      <c r="P185" s="13">
        <f>IF(tab_plan[[#This Row],[6. Wdh. ]]&lt;&gt;"",tab_plan[[#This Row],[6. Wdh. ]],IFERROR(tab_plan[[#This Row],[Datum]]+VLOOKUP(tab_plan[[#This Row],[Wochentag]],tab_wiederholung[],7,0),""))</f>
        <v>44433</v>
      </c>
      <c r="Q185" s="13">
        <f>IF(tab_plan[[#This Row],[7. Wdh. ]]&lt;&gt;"",tab_plan[[#This Row],[7. Wdh. ]],IFERROR(tab_plan[[#This Row],[Datum]]+VLOOKUP(tab_plan[[#This Row],[Wochentag]],tab_wiederholung[],8,0),""))</f>
        <v>44741</v>
      </c>
      <c r="R185" s="13"/>
      <c r="S185" s="13"/>
      <c r="T185" s="13"/>
      <c r="U185" s="13"/>
      <c r="V185" s="13"/>
      <c r="W185" s="13"/>
      <c r="X185" s="13"/>
      <c r="Y185" s="13" t="str">
        <f>IF(tab_plan[[#This Row],[Aufgabe]]&lt;&gt;"",tab_plan[[#This Row],[Aufgabe]]&amp;" ("&amp;TEXT(tab_plan[[#This Row],[Datum]],"T.M.")&amp;")","")</f>
        <v/>
      </c>
      <c r="Z185" s="13" t="e" cm="1">
        <f t="array" ref="Z185">tab_plan[[#This Row],[Datum]]=INDEX(tab_feiertage[Datum],SMALL(IF((tab_feiertage[Datum]=tab_plan[[#This Row],[Datum]])*(tab_feiertage[Gültigkeit]="x"),ROW(tab_feiertage[Datum])-31),1))</f>
        <v>#NUM!</v>
      </c>
    </row>
    <row r="186" spans="1:26" x14ac:dyDescent="0.25">
      <c r="A186" s="10" t="str">
        <f>TEXT(tab_plan[[#This Row],[Datum]],"TTTT")</f>
        <v>Donnerstag</v>
      </c>
      <c r="B186" s="9">
        <f t="shared" si="2"/>
        <v>44378</v>
      </c>
      <c r="C186" s="6"/>
      <c r="D186" s="6" t="str" cm="1">
        <f t="array" ref="D186">IFERROR(INDEX(tab_plan[Text],SMALL(IF(tab_plan[1. Wdh. am]=tab_plan[[#This Row],[Datum]],ROW(tab_plan[1. Wdh. am])-4),1)),"")</f>
        <v/>
      </c>
      <c r="E186" s="6" t="str" cm="1">
        <f t="array" ref="E186">IFERROR(INDEX(tab_plan[Text],SMALL(IF(tab_plan[2. Wdh. am]=tab_plan[[#This Row],[Datum]],ROW(tab_plan[2. Wdh. am])-4),1)),"")</f>
        <v/>
      </c>
      <c r="F186" s="6" t="str" cm="1">
        <f t="array" ref="F186">IFERROR(INDEX(tab_plan[Text],SMALL(IF(tab_plan[3. Wdh. am]=tab_plan[[#This Row],[Datum]],ROW(tab_plan[3. Wdh. am])-4),1)),"")</f>
        <v/>
      </c>
      <c r="G186" s="6" t="str" cm="1">
        <f t="array" ref="G186">IFERROR(INDEX(tab_plan[Text],SMALL(IF(tab_plan[4. Wdh. am]=tab_plan[[#This Row],[Datum]],ROW(tab_plan[4. Wdh. am])-4),1)),"")</f>
        <v/>
      </c>
      <c r="H186" s="6" t="str" cm="1">
        <f t="array" ref="H186">IFERROR(INDEX(tab_plan[Text],SMALL(IF(tab_plan[5. Wdh. am]=tab_plan[[#This Row],[Datum]],ROW(tab_plan[5. Wdh. am])-4),1)),"")</f>
        <v/>
      </c>
      <c r="I186" s="6" t="str" cm="1">
        <f t="array" ref="I186">IFERROR(INDEX(tab_plan[Text],SMALL(IF(tab_plan[6. Wdh. am]=tab_plan[[#This Row],[Datum]],ROW(tab_plan[6. Wdh. am])-4),1)),"")</f>
        <v/>
      </c>
      <c r="J186" s="6" t="str" cm="1">
        <f t="array" ref="J186">IFERROR(INDEX(tab_plan[Text],SMALL(IF(tab_plan[7. Wdh. am]=tab_plan[[#This Row],[Datum]],ROW(tab_plan[7. Wdh. am])-4),1)),"")</f>
        <v/>
      </c>
      <c r="K186" s="13">
        <f>IF(tab_plan[[#This Row],[1. Wdh. ]]&lt;&gt;"",tab_plan[[#This Row],[1. Wdh. ]],IFERROR(tab_plan[[#This Row],[Datum]]+VLOOKUP(tab_plan[[#This Row],[Wochentag]],tab_wiederholung[],2,0),""))</f>
        <v>44378</v>
      </c>
      <c r="L186" s="13">
        <f>IF(tab_plan[[#This Row],[2. Wdh. ]]&lt;&gt;"",tab_plan[[#This Row],[2. Wdh. ]],IFERROR(tab_plan[[#This Row],[Datum]]+VLOOKUP(tab_plan[[#This Row],[Wochentag]],tab_wiederholung[],3,0),""))</f>
        <v>44379</v>
      </c>
      <c r="M186" s="13">
        <f>IF(tab_plan[[#This Row],[3. Wdh. ]]&lt;&gt;"",tab_plan[[#This Row],[3. Wdh. ]],IFERROR(tab_plan[[#This Row],[Datum]]+VLOOKUP(tab_plan[[#This Row],[Wochentag]],tab_wiederholung[],4,0),""))</f>
        <v>44381</v>
      </c>
      <c r="N186" s="13">
        <f>IF(tab_plan[[#This Row],[4. Wdh. ]]&lt;&gt;"",tab_plan[[#This Row],[4. Wdh. ]],IFERROR(tab_plan[[#This Row],[Datum]]+VLOOKUP(tab_plan[[#This Row],[Wochentag]],tab_wiederholung[],5,0),""))</f>
        <v>44385</v>
      </c>
      <c r="O186" s="13">
        <f>IF(tab_plan[[#This Row],[5. Wdh. ]]&lt;&gt;"",tab_plan[[#This Row],[5. Wdh. ]],IFERROR(tab_plan[[#This Row],[Datum]]+VLOOKUP(tab_plan[[#This Row],[Wochentag]],tab_wiederholung[],6,0),""))</f>
        <v>44399</v>
      </c>
      <c r="P186" s="13">
        <f>IF(tab_plan[[#This Row],[6. Wdh. ]]&lt;&gt;"",tab_plan[[#This Row],[6. Wdh. ]],IFERROR(tab_plan[[#This Row],[Datum]]+VLOOKUP(tab_plan[[#This Row],[Wochentag]],tab_wiederholung[],7,0),""))</f>
        <v>44434</v>
      </c>
      <c r="Q186" s="13">
        <f>IF(tab_plan[[#This Row],[7. Wdh. ]]&lt;&gt;"",tab_plan[[#This Row],[7. Wdh. ]],IFERROR(tab_plan[[#This Row],[Datum]]+VLOOKUP(tab_plan[[#This Row],[Wochentag]],tab_wiederholung[],8,0),""))</f>
        <v>44742</v>
      </c>
      <c r="R186" s="13"/>
      <c r="S186" s="13"/>
      <c r="T186" s="13"/>
      <c r="U186" s="13"/>
      <c r="V186" s="13"/>
      <c r="W186" s="13"/>
      <c r="X186" s="13"/>
      <c r="Y186" s="13" t="str">
        <f>IF(tab_plan[[#This Row],[Aufgabe]]&lt;&gt;"",tab_plan[[#This Row],[Aufgabe]]&amp;" ("&amp;TEXT(tab_plan[[#This Row],[Datum]],"T.M.")&amp;")","")</f>
        <v/>
      </c>
      <c r="Z186" s="13" t="e" cm="1">
        <f t="array" ref="Z186">tab_plan[[#This Row],[Datum]]=INDEX(tab_feiertage[Datum],SMALL(IF((tab_feiertage[Datum]=tab_plan[[#This Row],[Datum]])*(tab_feiertage[Gültigkeit]="x"),ROW(tab_feiertage[Datum])-31),1))</f>
        <v>#NUM!</v>
      </c>
    </row>
    <row r="187" spans="1:26" x14ac:dyDescent="0.25">
      <c r="A187" s="10" t="str">
        <f>TEXT(tab_plan[[#This Row],[Datum]],"TTTT")</f>
        <v>Freitag</v>
      </c>
      <c r="B187" s="9">
        <f t="shared" si="2"/>
        <v>44379</v>
      </c>
      <c r="C187" s="6"/>
      <c r="D187" s="6" t="str" cm="1">
        <f t="array" ref="D187">IFERROR(INDEX(tab_plan[Text],SMALL(IF(tab_plan[1. Wdh. am]=tab_plan[[#This Row],[Datum]],ROW(tab_plan[1. Wdh. am])-4),1)),"")</f>
        <v/>
      </c>
      <c r="E187" s="6" t="str" cm="1">
        <f t="array" ref="E187">IFERROR(INDEX(tab_plan[Text],SMALL(IF(tab_plan[2. Wdh. am]=tab_plan[[#This Row],[Datum]],ROW(tab_plan[2. Wdh. am])-4),1)),"")</f>
        <v/>
      </c>
      <c r="F187" s="6" t="str" cm="1">
        <f t="array" ref="F187">IFERROR(INDEX(tab_plan[Text],SMALL(IF(tab_plan[3. Wdh. am]=tab_plan[[#This Row],[Datum]],ROW(tab_plan[3. Wdh. am])-4),1)),"")</f>
        <v/>
      </c>
      <c r="G187" s="6" t="str" cm="1">
        <f t="array" ref="G187">IFERROR(INDEX(tab_plan[Text],SMALL(IF(tab_plan[4. Wdh. am]=tab_plan[[#This Row],[Datum]],ROW(tab_plan[4. Wdh. am])-4),1)),"")</f>
        <v/>
      </c>
      <c r="H187" s="6" t="str" cm="1">
        <f t="array" ref="H187">IFERROR(INDEX(tab_plan[Text],SMALL(IF(tab_plan[5. Wdh. am]=tab_plan[[#This Row],[Datum]],ROW(tab_plan[5. Wdh. am])-4),1)),"")</f>
        <v/>
      </c>
      <c r="I187" s="6" t="str" cm="1">
        <f t="array" ref="I187">IFERROR(INDEX(tab_plan[Text],SMALL(IF(tab_plan[6. Wdh. am]=tab_plan[[#This Row],[Datum]],ROW(tab_plan[6. Wdh. am])-4),1)),"")</f>
        <v/>
      </c>
      <c r="J187" s="6" t="str" cm="1">
        <f t="array" ref="J187">IFERROR(INDEX(tab_plan[Text],SMALL(IF(tab_plan[7. Wdh. am]=tab_plan[[#This Row],[Datum]],ROW(tab_plan[7. Wdh. am])-4),1)),"")</f>
        <v/>
      </c>
      <c r="K187" s="13">
        <f>IF(tab_plan[[#This Row],[1. Wdh. ]]&lt;&gt;"",tab_plan[[#This Row],[1. Wdh. ]],IFERROR(tab_plan[[#This Row],[Datum]]+VLOOKUP(tab_plan[[#This Row],[Wochentag]],tab_wiederholung[],2,0),""))</f>
        <v>44379</v>
      </c>
      <c r="L187" s="13">
        <f>IF(tab_plan[[#This Row],[2. Wdh. ]]&lt;&gt;"",tab_plan[[#This Row],[2. Wdh. ]],IFERROR(tab_plan[[#This Row],[Datum]]+VLOOKUP(tab_plan[[#This Row],[Wochentag]],tab_wiederholung[],3,0),""))</f>
        <v>44380</v>
      </c>
      <c r="M187" s="13">
        <f>IF(tab_plan[[#This Row],[3. Wdh. ]]&lt;&gt;"",tab_plan[[#This Row],[3. Wdh. ]],IFERROR(tab_plan[[#This Row],[Datum]]+VLOOKUP(tab_plan[[#This Row],[Wochentag]],tab_wiederholung[],4,0),""))</f>
        <v>44382</v>
      </c>
      <c r="N187" s="13">
        <f>IF(tab_plan[[#This Row],[4. Wdh. ]]&lt;&gt;"",tab_plan[[#This Row],[4. Wdh. ]],IFERROR(tab_plan[[#This Row],[Datum]]+VLOOKUP(tab_plan[[#This Row],[Wochentag]],tab_wiederholung[],5,0),""))</f>
        <v>44386</v>
      </c>
      <c r="O187" s="13">
        <f>IF(tab_plan[[#This Row],[5. Wdh. ]]&lt;&gt;"",tab_plan[[#This Row],[5. Wdh. ]],IFERROR(tab_plan[[#This Row],[Datum]]+VLOOKUP(tab_plan[[#This Row],[Wochentag]],tab_wiederholung[],6,0),""))</f>
        <v>44400</v>
      </c>
      <c r="P187" s="13">
        <f>IF(tab_plan[[#This Row],[6. Wdh. ]]&lt;&gt;"",tab_plan[[#This Row],[6. Wdh. ]],IFERROR(tab_plan[[#This Row],[Datum]]+VLOOKUP(tab_plan[[#This Row],[Wochentag]],tab_wiederholung[],7,0),""))</f>
        <v>44435</v>
      </c>
      <c r="Q187" s="13">
        <f>IF(tab_plan[[#This Row],[7. Wdh. ]]&lt;&gt;"",tab_plan[[#This Row],[7. Wdh. ]],IFERROR(tab_plan[[#This Row],[Datum]]+VLOOKUP(tab_plan[[#This Row],[Wochentag]],tab_wiederholung[],8,0),""))</f>
        <v>44743</v>
      </c>
      <c r="R187" s="13"/>
      <c r="S187" s="13"/>
      <c r="T187" s="13"/>
      <c r="U187" s="13"/>
      <c r="V187" s="13"/>
      <c r="W187" s="13"/>
      <c r="X187" s="13"/>
      <c r="Y187" s="13" t="str">
        <f>IF(tab_plan[[#This Row],[Aufgabe]]&lt;&gt;"",tab_plan[[#This Row],[Aufgabe]]&amp;" ("&amp;TEXT(tab_plan[[#This Row],[Datum]],"T.M.")&amp;")","")</f>
        <v/>
      </c>
      <c r="Z187" s="13" t="e" cm="1">
        <f t="array" ref="Z187">tab_plan[[#This Row],[Datum]]=INDEX(tab_feiertage[Datum],SMALL(IF((tab_feiertage[Datum]=tab_plan[[#This Row],[Datum]])*(tab_feiertage[Gültigkeit]="x"),ROW(tab_feiertage[Datum])-31),1))</f>
        <v>#NUM!</v>
      </c>
    </row>
    <row r="188" spans="1:26" x14ac:dyDescent="0.25">
      <c r="A188" s="10" t="str">
        <f>TEXT(tab_plan[[#This Row],[Datum]],"TTTT")</f>
        <v>Samstag</v>
      </c>
      <c r="B188" s="9">
        <f t="shared" si="2"/>
        <v>44380</v>
      </c>
      <c r="C188" s="6"/>
      <c r="D188" s="6" t="str" cm="1">
        <f t="array" ref="D188">IFERROR(INDEX(tab_plan[Text],SMALL(IF(tab_plan[1. Wdh. am]=tab_plan[[#This Row],[Datum]],ROW(tab_plan[1. Wdh. am])-4),1)),"")</f>
        <v/>
      </c>
      <c r="E188" s="6" t="str" cm="1">
        <f t="array" ref="E188">IFERROR(INDEX(tab_plan[Text],SMALL(IF(tab_plan[2. Wdh. am]=tab_plan[[#This Row],[Datum]],ROW(tab_plan[2. Wdh. am])-4),1)),"")</f>
        <v/>
      </c>
      <c r="F188" s="6" t="str" cm="1">
        <f t="array" ref="F188">IFERROR(INDEX(tab_plan[Text],SMALL(IF(tab_plan[3. Wdh. am]=tab_plan[[#This Row],[Datum]],ROW(tab_plan[3. Wdh. am])-4),1)),"")</f>
        <v/>
      </c>
      <c r="G188" s="6" t="str" cm="1">
        <f t="array" ref="G188">IFERROR(INDEX(tab_plan[Text],SMALL(IF(tab_plan[4. Wdh. am]=tab_plan[[#This Row],[Datum]],ROW(tab_plan[4. Wdh. am])-4),1)),"")</f>
        <v/>
      </c>
      <c r="H188" s="6" t="str" cm="1">
        <f t="array" ref="H188">IFERROR(INDEX(tab_plan[Text],SMALL(IF(tab_plan[5. Wdh. am]=tab_plan[[#This Row],[Datum]],ROW(tab_plan[5. Wdh. am])-4),1)),"")</f>
        <v/>
      </c>
      <c r="I188" s="6" t="str" cm="1">
        <f t="array" ref="I188">IFERROR(INDEX(tab_plan[Text],SMALL(IF(tab_plan[6. Wdh. am]=tab_plan[[#This Row],[Datum]],ROW(tab_plan[6. Wdh. am])-4),1)),"")</f>
        <v/>
      </c>
      <c r="J188" s="6" t="str" cm="1">
        <f t="array" ref="J188">IFERROR(INDEX(tab_plan[Text],SMALL(IF(tab_plan[7. Wdh. am]=tab_plan[[#This Row],[Datum]],ROW(tab_plan[7. Wdh. am])-4),1)),"")</f>
        <v/>
      </c>
      <c r="K188" s="13">
        <f>IF(tab_plan[[#This Row],[1. Wdh. ]]&lt;&gt;"",tab_plan[[#This Row],[1. Wdh. ]],IFERROR(tab_plan[[#This Row],[Datum]]+VLOOKUP(tab_plan[[#This Row],[Wochentag]],tab_wiederholung[],2,0),""))</f>
        <v>44380</v>
      </c>
      <c r="L188" s="13">
        <f>IF(tab_plan[[#This Row],[2. Wdh. ]]&lt;&gt;"",tab_plan[[#This Row],[2. Wdh. ]],IFERROR(tab_plan[[#This Row],[Datum]]+VLOOKUP(tab_plan[[#This Row],[Wochentag]],tab_wiederholung[],3,0),""))</f>
        <v>44381</v>
      </c>
      <c r="M188" s="13">
        <f>IF(tab_plan[[#This Row],[3. Wdh. ]]&lt;&gt;"",tab_plan[[#This Row],[3. Wdh. ]],IFERROR(tab_plan[[#This Row],[Datum]]+VLOOKUP(tab_plan[[#This Row],[Wochentag]],tab_wiederholung[],4,0),""))</f>
        <v>44383</v>
      </c>
      <c r="N188" s="13">
        <f>IF(tab_plan[[#This Row],[4. Wdh. ]]&lt;&gt;"",tab_plan[[#This Row],[4. Wdh. ]],IFERROR(tab_plan[[#This Row],[Datum]]+VLOOKUP(tab_plan[[#This Row],[Wochentag]],tab_wiederholung[],5,0),""))</f>
        <v>44387</v>
      </c>
      <c r="O188" s="13">
        <f>IF(tab_plan[[#This Row],[5. Wdh. ]]&lt;&gt;"",tab_plan[[#This Row],[5. Wdh. ]],IFERROR(tab_plan[[#This Row],[Datum]]+VLOOKUP(tab_plan[[#This Row],[Wochentag]],tab_wiederholung[],6,0),""))</f>
        <v>44401</v>
      </c>
      <c r="P188" s="13">
        <f>IF(tab_plan[[#This Row],[6. Wdh. ]]&lt;&gt;"",tab_plan[[#This Row],[6. Wdh. ]],IFERROR(tab_plan[[#This Row],[Datum]]+VLOOKUP(tab_plan[[#This Row],[Wochentag]],tab_wiederholung[],7,0),""))</f>
        <v>44436</v>
      </c>
      <c r="Q188" s="13">
        <f>IF(tab_plan[[#This Row],[7. Wdh. ]]&lt;&gt;"",tab_plan[[#This Row],[7. Wdh. ]],IFERROR(tab_plan[[#This Row],[Datum]]+VLOOKUP(tab_plan[[#This Row],[Wochentag]],tab_wiederholung[],8,0),""))</f>
        <v>44744</v>
      </c>
      <c r="R188" s="13"/>
      <c r="S188" s="13"/>
      <c r="T188" s="13"/>
      <c r="U188" s="13"/>
      <c r="V188" s="13"/>
      <c r="W188" s="13"/>
      <c r="X188" s="13"/>
      <c r="Y188" s="13" t="str">
        <f>IF(tab_plan[[#This Row],[Aufgabe]]&lt;&gt;"",tab_plan[[#This Row],[Aufgabe]]&amp;" ("&amp;TEXT(tab_plan[[#This Row],[Datum]],"T.M.")&amp;")","")</f>
        <v/>
      </c>
      <c r="Z188" s="13" t="e" cm="1">
        <f t="array" ref="Z188">tab_plan[[#This Row],[Datum]]=INDEX(tab_feiertage[Datum],SMALL(IF((tab_feiertage[Datum]=tab_plan[[#This Row],[Datum]])*(tab_feiertage[Gültigkeit]="x"),ROW(tab_feiertage[Datum])-31),1))</f>
        <v>#NUM!</v>
      </c>
    </row>
    <row r="189" spans="1:26" x14ac:dyDescent="0.25">
      <c r="A189" s="10" t="str">
        <f>TEXT(tab_plan[[#This Row],[Datum]],"TTTT")</f>
        <v>Sonntag</v>
      </c>
      <c r="B189" s="9">
        <f t="shared" si="2"/>
        <v>44381</v>
      </c>
      <c r="C189" s="6"/>
      <c r="D189" s="6" t="str" cm="1">
        <f t="array" ref="D189">IFERROR(INDEX(tab_plan[Text],SMALL(IF(tab_plan[1. Wdh. am]=tab_plan[[#This Row],[Datum]],ROW(tab_plan[1. Wdh. am])-4),1)),"")</f>
        <v/>
      </c>
      <c r="E189" s="6" t="str" cm="1">
        <f t="array" ref="E189">IFERROR(INDEX(tab_plan[Text],SMALL(IF(tab_plan[2. Wdh. am]=tab_plan[[#This Row],[Datum]],ROW(tab_plan[2. Wdh. am])-4),1)),"")</f>
        <v/>
      </c>
      <c r="F189" s="6" t="str" cm="1">
        <f t="array" ref="F189">IFERROR(INDEX(tab_plan[Text],SMALL(IF(tab_plan[3. Wdh. am]=tab_plan[[#This Row],[Datum]],ROW(tab_plan[3. Wdh. am])-4),1)),"")</f>
        <v/>
      </c>
      <c r="G189" s="6" t="str" cm="1">
        <f t="array" ref="G189">IFERROR(INDEX(tab_plan[Text],SMALL(IF(tab_plan[4. Wdh. am]=tab_plan[[#This Row],[Datum]],ROW(tab_plan[4. Wdh. am])-4),1)),"")</f>
        <v/>
      </c>
      <c r="H189" s="6" t="str" cm="1">
        <f t="array" ref="H189">IFERROR(INDEX(tab_plan[Text],SMALL(IF(tab_plan[5. Wdh. am]=tab_plan[[#This Row],[Datum]],ROW(tab_plan[5. Wdh. am])-4),1)),"")</f>
        <v/>
      </c>
      <c r="I189" s="6" t="str" cm="1">
        <f t="array" ref="I189">IFERROR(INDEX(tab_plan[Text],SMALL(IF(tab_plan[6. Wdh. am]=tab_plan[[#This Row],[Datum]],ROW(tab_plan[6. Wdh. am])-4),1)),"")</f>
        <v/>
      </c>
      <c r="J189" s="6" t="str" cm="1">
        <f t="array" ref="J189">IFERROR(INDEX(tab_plan[Text],SMALL(IF(tab_plan[7. Wdh. am]=tab_plan[[#This Row],[Datum]],ROW(tab_plan[7. Wdh. am])-4),1)),"")</f>
        <v/>
      </c>
      <c r="K189" s="13">
        <f>IF(tab_plan[[#This Row],[1. Wdh. ]]&lt;&gt;"",tab_plan[[#This Row],[1. Wdh. ]],IFERROR(tab_plan[[#This Row],[Datum]]+VLOOKUP(tab_plan[[#This Row],[Wochentag]],tab_wiederholung[],2,0),""))</f>
        <v>44381</v>
      </c>
      <c r="L189" s="13">
        <f>IF(tab_plan[[#This Row],[2. Wdh. ]]&lt;&gt;"",tab_plan[[#This Row],[2. Wdh. ]],IFERROR(tab_plan[[#This Row],[Datum]]+VLOOKUP(tab_plan[[#This Row],[Wochentag]],tab_wiederholung[],3,0),""))</f>
        <v>44382</v>
      </c>
      <c r="M189" s="13">
        <f>IF(tab_plan[[#This Row],[3. Wdh. ]]&lt;&gt;"",tab_plan[[#This Row],[3. Wdh. ]],IFERROR(tab_plan[[#This Row],[Datum]]+VLOOKUP(tab_plan[[#This Row],[Wochentag]],tab_wiederholung[],4,0),""))</f>
        <v>44384</v>
      </c>
      <c r="N189" s="13">
        <f>IF(tab_plan[[#This Row],[4. Wdh. ]]&lt;&gt;"",tab_plan[[#This Row],[4. Wdh. ]],IFERROR(tab_plan[[#This Row],[Datum]]+VLOOKUP(tab_plan[[#This Row],[Wochentag]],tab_wiederholung[],5,0),""))</f>
        <v>44388</v>
      </c>
      <c r="O189" s="13">
        <f>IF(tab_plan[[#This Row],[5. Wdh. ]]&lt;&gt;"",tab_plan[[#This Row],[5. Wdh. ]],IFERROR(tab_plan[[#This Row],[Datum]]+VLOOKUP(tab_plan[[#This Row],[Wochentag]],tab_wiederholung[],6,0),""))</f>
        <v>44402</v>
      </c>
      <c r="P189" s="13">
        <f>IF(tab_plan[[#This Row],[6. Wdh. ]]&lt;&gt;"",tab_plan[[#This Row],[6. Wdh. ]],IFERROR(tab_plan[[#This Row],[Datum]]+VLOOKUP(tab_plan[[#This Row],[Wochentag]],tab_wiederholung[],7,0),""))</f>
        <v>44437</v>
      </c>
      <c r="Q189" s="13">
        <f>IF(tab_plan[[#This Row],[7. Wdh. ]]&lt;&gt;"",tab_plan[[#This Row],[7. Wdh. ]],IFERROR(tab_plan[[#This Row],[Datum]]+VLOOKUP(tab_plan[[#This Row],[Wochentag]],tab_wiederholung[],8,0),""))</f>
        <v>44745</v>
      </c>
      <c r="R189" s="13"/>
      <c r="S189" s="13"/>
      <c r="T189" s="13"/>
      <c r="U189" s="13"/>
      <c r="V189" s="13"/>
      <c r="W189" s="13"/>
      <c r="X189" s="13"/>
      <c r="Y189" s="13" t="str">
        <f>IF(tab_plan[[#This Row],[Aufgabe]]&lt;&gt;"",tab_plan[[#This Row],[Aufgabe]]&amp;" ("&amp;TEXT(tab_plan[[#This Row],[Datum]],"T.M.")&amp;")","")</f>
        <v/>
      </c>
      <c r="Z189" s="13" t="e" cm="1">
        <f t="array" ref="Z189">tab_plan[[#This Row],[Datum]]=INDEX(tab_feiertage[Datum],SMALL(IF((tab_feiertage[Datum]=tab_plan[[#This Row],[Datum]])*(tab_feiertage[Gültigkeit]="x"),ROW(tab_feiertage[Datum])-31),1))</f>
        <v>#NUM!</v>
      </c>
    </row>
    <row r="190" spans="1:26" x14ac:dyDescent="0.25">
      <c r="A190" s="10" t="str">
        <f>TEXT(tab_plan[[#This Row],[Datum]],"TTTT")</f>
        <v>Montag</v>
      </c>
      <c r="B190" s="9">
        <f t="shared" si="2"/>
        <v>44382</v>
      </c>
      <c r="C190" s="6"/>
      <c r="D190" s="6" t="str" cm="1">
        <f t="array" ref="D190">IFERROR(INDEX(tab_plan[Text],SMALL(IF(tab_plan[1. Wdh. am]=tab_plan[[#This Row],[Datum]],ROW(tab_plan[1. Wdh. am])-4),1)),"")</f>
        <v/>
      </c>
      <c r="E190" s="6" t="str" cm="1">
        <f t="array" ref="E190">IFERROR(INDEX(tab_plan[Text],SMALL(IF(tab_plan[2. Wdh. am]=tab_plan[[#This Row],[Datum]],ROW(tab_plan[2. Wdh. am])-4),1)),"")</f>
        <v/>
      </c>
      <c r="F190" s="6" t="str" cm="1">
        <f t="array" ref="F190">IFERROR(INDEX(tab_plan[Text],SMALL(IF(tab_plan[3. Wdh. am]=tab_plan[[#This Row],[Datum]],ROW(tab_plan[3. Wdh. am])-4),1)),"")</f>
        <v/>
      </c>
      <c r="G190" s="6" t="str" cm="1">
        <f t="array" ref="G190">IFERROR(INDEX(tab_plan[Text],SMALL(IF(tab_plan[4. Wdh. am]=tab_plan[[#This Row],[Datum]],ROW(tab_plan[4. Wdh. am])-4),1)),"")</f>
        <v/>
      </c>
      <c r="H190" s="6" t="str" cm="1">
        <f t="array" ref="H190">IFERROR(INDEX(tab_plan[Text],SMALL(IF(tab_plan[5. Wdh. am]=tab_plan[[#This Row],[Datum]],ROW(tab_plan[5. Wdh. am])-4),1)),"")</f>
        <v/>
      </c>
      <c r="I190" s="6" t="str" cm="1">
        <f t="array" ref="I190">IFERROR(INDEX(tab_plan[Text],SMALL(IF(tab_plan[6. Wdh. am]=tab_plan[[#This Row],[Datum]],ROW(tab_plan[6. Wdh. am])-4),1)),"")</f>
        <v/>
      </c>
      <c r="J190" s="6" t="str" cm="1">
        <f t="array" ref="J190">IFERROR(INDEX(tab_plan[Text],SMALL(IF(tab_plan[7. Wdh. am]=tab_plan[[#This Row],[Datum]],ROW(tab_plan[7. Wdh. am])-4),1)),"")</f>
        <v/>
      </c>
      <c r="K190" s="13">
        <f>IF(tab_plan[[#This Row],[1. Wdh. ]]&lt;&gt;"",tab_plan[[#This Row],[1. Wdh. ]],IFERROR(tab_plan[[#This Row],[Datum]]+VLOOKUP(tab_plan[[#This Row],[Wochentag]],tab_wiederholung[],2,0),""))</f>
        <v>44382</v>
      </c>
      <c r="L190" s="13">
        <f>IF(tab_plan[[#This Row],[2. Wdh. ]]&lt;&gt;"",tab_plan[[#This Row],[2. Wdh. ]],IFERROR(tab_plan[[#This Row],[Datum]]+VLOOKUP(tab_plan[[#This Row],[Wochentag]],tab_wiederholung[],3,0),""))</f>
        <v>44383</v>
      </c>
      <c r="M190" s="13">
        <f>IF(tab_plan[[#This Row],[3. Wdh. ]]&lt;&gt;"",tab_plan[[#This Row],[3. Wdh. ]],IFERROR(tab_plan[[#This Row],[Datum]]+VLOOKUP(tab_plan[[#This Row],[Wochentag]],tab_wiederholung[],4,0),""))</f>
        <v>44385</v>
      </c>
      <c r="N190" s="13">
        <f>IF(tab_plan[[#This Row],[4. Wdh. ]]&lt;&gt;"",tab_plan[[#This Row],[4. Wdh. ]],IFERROR(tab_plan[[#This Row],[Datum]]+VLOOKUP(tab_plan[[#This Row],[Wochentag]],tab_wiederholung[],5,0),""))</f>
        <v>44389</v>
      </c>
      <c r="O190" s="13">
        <f>IF(tab_plan[[#This Row],[5. Wdh. ]]&lt;&gt;"",tab_plan[[#This Row],[5. Wdh. ]],IFERROR(tab_plan[[#This Row],[Datum]]+VLOOKUP(tab_plan[[#This Row],[Wochentag]],tab_wiederholung[],6,0),""))</f>
        <v>44403</v>
      </c>
      <c r="P190" s="13">
        <f>IF(tab_plan[[#This Row],[6. Wdh. ]]&lt;&gt;"",tab_plan[[#This Row],[6. Wdh. ]],IFERROR(tab_plan[[#This Row],[Datum]]+VLOOKUP(tab_plan[[#This Row],[Wochentag]],tab_wiederholung[],7,0),""))</f>
        <v>44438</v>
      </c>
      <c r="Q190" s="13">
        <f>IF(tab_plan[[#This Row],[7. Wdh. ]]&lt;&gt;"",tab_plan[[#This Row],[7. Wdh. ]],IFERROR(tab_plan[[#This Row],[Datum]]+VLOOKUP(tab_plan[[#This Row],[Wochentag]],tab_wiederholung[],8,0),""))</f>
        <v>44746</v>
      </c>
      <c r="R190" s="13"/>
      <c r="S190" s="13"/>
      <c r="T190" s="13"/>
      <c r="U190" s="13"/>
      <c r="V190" s="13"/>
      <c r="W190" s="13"/>
      <c r="X190" s="13"/>
      <c r="Y190" s="13" t="str">
        <f>IF(tab_plan[[#This Row],[Aufgabe]]&lt;&gt;"",tab_plan[[#This Row],[Aufgabe]]&amp;" ("&amp;TEXT(tab_plan[[#This Row],[Datum]],"T.M.")&amp;")","")</f>
        <v/>
      </c>
      <c r="Z190" s="13" t="e" cm="1">
        <f t="array" ref="Z190">tab_plan[[#This Row],[Datum]]=INDEX(tab_feiertage[Datum],SMALL(IF((tab_feiertage[Datum]=tab_plan[[#This Row],[Datum]])*(tab_feiertage[Gültigkeit]="x"),ROW(tab_feiertage[Datum])-31),1))</f>
        <v>#NUM!</v>
      </c>
    </row>
    <row r="191" spans="1:26" x14ac:dyDescent="0.25">
      <c r="A191" s="10" t="str">
        <f>TEXT(tab_plan[[#This Row],[Datum]],"TTTT")</f>
        <v>Dienstag</v>
      </c>
      <c r="B191" s="9">
        <f t="shared" si="2"/>
        <v>44383</v>
      </c>
      <c r="C191" s="6"/>
      <c r="D191" s="6" t="str" cm="1">
        <f t="array" ref="D191">IFERROR(INDEX(tab_plan[Text],SMALL(IF(tab_plan[1. Wdh. am]=tab_plan[[#This Row],[Datum]],ROW(tab_plan[1. Wdh. am])-4),1)),"")</f>
        <v/>
      </c>
      <c r="E191" s="6" t="str" cm="1">
        <f t="array" ref="E191">IFERROR(INDEX(tab_plan[Text],SMALL(IF(tab_plan[2. Wdh. am]=tab_plan[[#This Row],[Datum]],ROW(tab_plan[2. Wdh. am])-4),1)),"")</f>
        <v/>
      </c>
      <c r="F191" s="6" t="str" cm="1">
        <f t="array" ref="F191">IFERROR(INDEX(tab_plan[Text],SMALL(IF(tab_plan[3. Wdh. am]=tab_plan[[#This Row],[Datum]],ROW(tab_plan[3. Wdh. am])-4),1)),"")</f>
        <v/>
      </c>
      <c r="G191" s="6" t="str" cm="1">
        <f t="array" ref="G191">IFERROR(INDEX(tab_plan[Text],SMALL(IF(tab_plan[4. Wdh. am]=tab_plan[[#This Row],[Datum]],ROW(tab_plan[4. Wdh. am])-4),1)),"")</f>
        <v/>
      </c>
      <c r="H191" s="6" t="str" cm="1">
        <f t="array" ref="H191">IFERROR(INDEX(tab_plan[Text],SMALL(IF(tab_plan[5. Wdh. am]=tab_plan[[#This Row],[Datum]],ROW(tab_plan[5. Wdh. am])-4),1)),"")</f>
        <v/>
      </c>
      <c r="I191" s="6" t="str" cm="1">
        <f t="array" ref="I191">IFERROR(INDEX(tab_plan[Text],SMALL(IF(tab_plan[6. Wdh. am]=tab_plan[[#This Row],[Datum]],ROW(tab_plan[6. Wdh. am])-4),1)),"")</f>
        <v/>
      </c>
      <c r="J191" s="6" t="str" cm="1">
        <f t="array" ref="J191">IFERROR(INDEX(tab_plan[Text],SMALL(IF(tab_plan[7. Wdh. am]=tab_plan[[#This Row],[Datum]],ROW(tab_plan[7. Wdh. am])-4),1)),"")</f>
        <v/>
      </c>
      <c r="K191" s="13">
        <f>IF(tab_plan[[#This Row],[1. Wdh. ]]&lt;&gt;"",tab_plan[[#This Row],[1. Wdh. ]],IFERROR(tab_plan[[#This Row],[Datum]]+VLOOKUP(tab_plan[[#This Row],[Wochentag]],tab_wiederholung[],2,0),""))</f>
        <v>44383</v>
      </c>
      <c r="L191" s="13">
        <f>IF(tab_plan[[#This Row],[2. Wdh. ]]&lt;&gt;"",tab_plan[[#This Row],[2. Wdh. ]],IFERROR(tab_plan[[#This Row],[Datum]]+VLOOKUP(tab_plan[[#This Row],[Wochentag]],tab_wiederholung[],3,0),""))</f>
        <v>44384</v>
      </c>
      <c r="M191" s="13">
        <f>IF(tab_plan[[#This Row],[3. Wdh. ]]&lt;&gt;"",tab_plan[[#This Row],[3. Wdh. ]],IFERROR(tab_plan[[#This Row],[Datum]]+VLOOKUP(tab_plan[[#This Row],[Wochentag]],tab_wiederholung[],4,0),""))</f>
        <v>44386</v>
      </c>
      <c r="N191" s="13">
        <f>IF(tab_plan[[#This Row],[4. Wdh. ]]&lt;&gt;"",tab_plan[[#This Row],[4. Wdh. ]],IFERROR(tab_plan[[#This Row],[Datum]]+VLOOKUP(tab_plan[[#This Row],[Wochentag]],tab_wiederholung[],5,0),""))</f>
        <v>44390</v>
      </c>
      <c r="O191" s="13">
        <f>IF(tab_plan[[#This Row],[5. Wdh. ]]&lt;&gt;"",tab_plan[[#This Row],[5. Wdh. ]],IFERROR(tab_plan[[#This Row],[Datum]]+VLOOKUP(tab_plan[[#This Row],[Wochentag]],tab_wiederholung[],6,0),""))</f>
        <v>44404</v>
      </c>
      <c r="P191" s="13">
        <f>IF(tab_plan[[#This Row],[6. Wdh. ]]&lt;&gt;"",tab_plan[[#This Row],[6. Wdh. ]],IFERROR(tab_plan[[#This Row],[Datum]]+VLOOKUP(tab_plan[[#This Row],[Wochentag]],tab_wiederholung[],7,0),""))</f>
        <v>44439</v>
      </c>
      <c r="Q191" s="13">
        <f>IF(tab_plan[[#This Row],[7. Wdh. ]]&lt;&gt;"",tab_plan[[#This Row],[7. Wdh. ]],IFERROR(tab_plan[[#This Row],[Datum]]+VLOOKUP(tab_plan[[#This Row],[Wochentag]],tab_wiederholung[],8,0),""))</f>
        <v>44747</v>
      </c>
      <c r="R191" s="13"/>
      <c r="S191" s="13"/>
      <c r="T191" s="13"/>
      <c r="U191" s="13"/>
      <c r="V191" s="13"/>
      <c r="W191" s="13"/>
      <c r="X191" s="13"/>
      <c r="Y191" s="13" t="str">
        <f>IF(tab_plan[[#This Row],[Aufgabe]]&lt;&gt;"",tab_plan[[#This Row],[Aufgabe]]&amp;" ("&amp;TEXT(tab_plan[[#This Row],[Datum]],"T.M.")&amp;")","")</f>
        <v/>
      </c>
      <c r="Z191" s="13" t="e" cm="1">
        <f t="array" ref="Z191">tab_plan[[#This Row],[Datum]]=INDEX(tab_feiertage[Datum],SMALL(IF((tab_feiertage[Datum]=tab_plan[[#This Row],[Datum]])*(tab_feiertage[Gültigkeit]="x"),ROW(tab_feiertage[Datum])-31),1))</f>
        <v>#NUM!</v>
      </c>
    </row>
    <row r="192" spans="1:26" x14ac:dyDescent="0.25">
      <c r="A192" s="10" t="str">
        <f>TEXT(tab_plan[[#This Row],[Datum]],"TTTT")</f>
        <v>Mittwoch</v>
      </c>
      <c r="B192" s="9">
        <f t="shared" si="2"/>
        <v>44384</v>
      </c>
      <c r="C192" s="6"/>
      <c r="D192" s="6" t="str" cm="1">
        <f t="array" ref="D192">IFERROR(INDEX(tab_plan[Text],SMALL(IF(tab_plan[1. Wdh. am]=tab_plan[[#This Row],[Datum]],ROW(tab_plan[1. Wdh. am])-4),1)),"")</f>
        <v/>
      </c>
      <c r="E192" s="6" t="str" cm="1">
        <f t="array" ref="E192">IFERROR(INDEX(tab_plan[Text],SMALL(IF(tab_plan[2. Wdh. am]=tab_plan[[#This Row],[Datum]],ROW(tab_plan[2. Wdh. am])-4),1)),"")</f>
        <v/>
      </c>
      <c r="F192" s="6" t="str" cm="1">
        <f t="array" ref="F192">IFERROR(INDEX(tab_plan[Text],SMALL(IF(tab_plan[3. Wdh. am]=tab_plan[[#This Row],[Datum]],ROW(tab_plan[3. Wdh. am])-4),1)),"")</f>
        <v/>
      </c>
      <c r="G192" s="6" t="str" cm="1">
        <f t="array" ref="G192">IFERROR(INDEX(tab_plan[Text],SMALL(IF(tab_plan[4. Wdh. am]=tab_plan[[#This Row],[Datum]],ROW(tab_plan[4. Wdh. am])-4),1)),"")</f>
        <v/>
      </c>
      <c r="H192" s="6" t="str" cm="1">
        <f t="array" ref="H192">IFERROR(INDEX(tab_plan[Text],SMALL(IF(tab_plan[5. Wdh. am]=tab_plan[[#This Row],[Datum]],ROW(tab_plan[5. Wdh. am])-4),1)),"")</f>
        <v/>
      </c>
      <c r="I192" s="6" t="str" cm="1">
        <f t="array" ref="I192">IFERROR(INDEX(tab_plan[Text],SMALL(IF(tab_plan[6. Wdh. am]=tab_plan[[#This Row],[Datum]],ROW(tab_plan[6. Wdh. am])-4),1)),"")</f>
        <v/>
      </c>
      <c r="J192" s="6" t="str" cm="1">
        <f t="array" ref="J192">IFERROR(INDEX(tab_plan[Text],SMALL(IF(tab_plan[7. Wdh. am]=tab_plan[[#This Row],[Datum]],ROW(tab_plan[7. Wdh. am])-4),1)),"")</f>
        <v/>
      </c>
      <c r="K192" s="13">
        <f>IF(tab_plan[[#This Row],[1. Wdh. ]]&lt;&gt;"",tab_plan[[#This Row],[1. Wdh. ]],IFERROR(tab_plan[[#This Row],[Datum]]+VLOOKUP(tab_plan[[#This Row],[Wochentag]],tab_wiederholung[],2,0),""))</f>
        <v>44384</v>
      </c>
      <c r="L192" s="13">
        <f>IF(tab_plan[[#This Row],[2. Wdh. ]]&lt;&gt;"",tab_plan[[#This Row],[2. Wdh. ]],IFERROR(tab_plan[[#This Row],[Datum]]+VLOOKUP(tab_plan[[#This Row],[Wochentag]],tab_wiederholung[],3,0),""))</f>
        <v>44385</v>
      </c>
      <c r="M192" s="13">
        <f>IF(tab_plan[[#This Row],[3. Wdh. ]]&lt;&gt;"",tab_plan[[#This Row],[3. Wdh. ]],IFERROR(tab_plan[[#This Row],[Datum]]+VLOOKUP(tab_plan[[#This Row],[Wochentag]],tab_wiederholung[],4,0),""))</f>
        <v>44387</v>
      </c>
      <c r="N192" s="13">
        <f>IF(tab_plan[[#This Row],[4. Wdh. ]]&lt;&gt;"",tab_plan[[#This Row],[4. Wdh. ]],IFERROR(tab_plan[[#This Row],[Datum]]+VLOOKUP(tab_plan[[#This Row],[Wochentag]],tab_wiederholung[],5,0),""))</f>
        <v>44391</v>
      </c>
      <c r="O192" s="13">
        <f>IF(tab_plan[[#This Row],[5. Wdh. ]]&lt;&gt;"",tab_plan[[#This Row],[5. Wdh. ]],IFERROR(tab_plan[[#This Row],[Datum]]+VLOOKUP(tab_plan[[#This Row],[Wochentag]],tab_wiederholung[],6,0),""))</f>
        <v>44405</v>
      </c>
      <c r="P192" s="13">
        <f>IF(tab_plan[[#This Row],[6. Wdh. ]]&lt;&gt;"",tab_plan[[#This Row],[6. Wdh. ]],IFERROR(tab_plan[[#This Row],[Datum]]+VLOOKUP(tab_plan[[#This Row],[Wochentag]],tab_wiederholung[],7,0),""))</f>
        <v>44440</v>
      </c>
      <c r="Q192" s="13">
        <f>IF(tab_plan[[#This Row],[7. Wdh. ]]&lt;&gt;"",tab_plan[[#This Row],[7. Wdh. ]],IFERROR(tab_plan[[#This Row],[Datum]]+VLOOKUP(tab_plan[[#This Row],[Wochentag]],tab_wiederholung[],8,0),""))</f>
        <v>44748</v>
      </c>
      <c r="R192" s="13"/>
      <c r="S192" s="13"/>
      <c r="T192" s="13"/>
      <c r="U192" s="13"/>
      <c r="V192" s="13"/>
      <c r="W192" s="13"/>
      <c r="X192" s="13"/>
      <c r="Y192" s="13" t="str">
        <f>IF(tab_plan[[#This Row],[Aufgabe]]&lt;&gt;"",tab_plan[[#This Row],[Aufgabe]]&amp;" ("&amp;TEXT(tab_plan[[#This Row],[Datum]],"T.M.")&amp;")","")</f>
        <v/>
      </c>
      <c r="Z192" s="13" t="e" cm="1">
        <f t="array" ref="Z192">tab_plan[[#This Row],[Datum]]=INDEX(tab_feiertage[Datum],SMALL(IF((tab_feiertage[Datum]=tab_plan[[#This Row],[Datum]])*(tab_feiertage[Gültigkeit]="x"),ROW(tab_feiertage[Datum])-31),1))</f>
        <v>#NUM!</v>
      </c>
    </row>
    <row r="193" spans="1:26" x14ac:dyDescent="0.25">
      <c r="A193" s="10" t="str">
        <f>TEXT(tab_plan[[#This Row],[Datum]],"TTTT")</f>
        <v>Donnerstag</v>
      </c>
      <c r="B193" s="9">
        <f t="shared" si="2"/>
        <v>44385</v>
      </c>
      <c r="C193" s="6"/>
      <c r="D193" s="6" t="str" cm="1">
        <f t="array" ref="D193">IFERROR(INDEX(tab_plan[Text],SMALL(IF(tab_plan[1. Wdh. am]=tab_plan[[#This Row],[Datum]],ROW(tab_plan[1. Wdh. am])-4),1)),"")</f>
        <v/>
      </c>
      <c r="E193" s="6" t="str" cm="1">
        <f t="array" ref="E193">IFERROR(INDEX(tab_plan[Text],SMALL(IF(tab_plan[2. Wdh. am]=tab_plan[[#This Row],[Datum]],ROW(tab_plan[2. Wdh. am])-4),1)),"")</f>
        <v/>
      </c>
      <c r="F193" s="6" t="str" cm="1">
        <f t="array" ref="F193">IFERROR(INDEX(tab_plan[Text],SMALL(IF(tab_plan[3. Wdh. am]=tab_plan[[#This Row],[Datum]],ROW(tab_plan[3. Wdh. am])-4),1)),"")</f>
        <v/>
      </c>
      <c r="G193" s="6" t="str" cm="1">
        <f t="array" ref="G193">IFERROR(INDEX(tab_plan[Text],SMALL(IF(tab_plan[4. Wdh. am]=tab_plan[[#This Row],[Datum]],ROW(tab_plan[4. Wdh. am])-4),1)),"")</f>
        <v/>
      </c>
      <c r="H193" s="6" t="str" cm="1">
        <f t="array" ref="H193">IFERROR(INDEX(tab_plan[Text],SMALL(IF(tab_plan[5. Wdh. am]=tab_plan[[#This Row],[Datum]],ROW(tab_plan[5. Wdh. am])-4),1)),"")</f>
        <v/>
      </c>
      <c r="I193" s="6" t="str" cm="1">
        <f t="array" ref="I193">IFERROR(INDEX(tab_plan[Text],SMALL(IF(tab_plan[6. Wdh. am]=tab_plan[[#This Row],[Datum]],ROW(tab_plan[6. Wdh. am])-4),1)),"")</f>
        <v/>
      </c>
      <c r="J193" s="6" t="str" cm="1">
        <f t="array" ref="J193">IFERROR(INDEX(tab_plan[Text],SMALL(IF(tab_plan[7. Wdh. am]=tab_plan[[#This Row],[Datum]],ROW(tab_plan[7. Wdh. am])-4),1)),"")</f>
        <v/>
      </c>
      <c r="K193" s="13">
        <f>IF(tab_plan[[#This Row],[1. Wdh. ]]&lt;&gt;"",tab_plan[[#This Row],[1. Wdh. ]],IFERROR(tab_plan[[#This Row],[Datum]]+VLOOKUP(tab_plan[[#This Row],[Wochentag]],tab_wiederholung[],2,0),""))</f>
        <v>44385</v>
      </c>
      <c r="L193" s="13">
        <f>IF(tab_plan[[#This Row],[2. Wdh. ]]&lt;&gt;"",tab_plan[[#This Row],[2. Wdh. ]],IFERROR(tab_plan[[#This Row],[Datum]]+VLOOKUP(tab_plan[[#This Row],[Wochentag]],tab_wiederholung[],3,0),""))</f>
        <v>44386</v>
      </c>
      <c r="M193" s="13">
        <f>IF(tab_plan[[#This Row],[3. Wdh. ]]&lt;&gt;"",tab_plan[[#This Row],[3. Wdh. ]],IFERROR(tab_plan[[#This Row],[Datum]]+VLOOKUP(tab_plan[[#This Row],[Wochentag]],tab_wiederholung[],4,0),""))</f>
        <v>44388</v>
      </c>
      <c r="N193" s="13">
        <f>IF(tab_plan[[#This Row],[4. Wdh. ]]&lt;&gt;"",tab_plan[[#This Row],[4. Wdh. ]],IFERROR(tab_plan[[#This Row],[Datum]]+VLOOKUP(tab_plan[[#This Row],[Wochentag]],tab_wiederholung[],5,0),""))</f>
        <v>44392</v>
      </c>
      <c r="O193" s="13">
        <f>IF(tab_plan[[#This Row],[5. Wdh. ]]&lt;&gt;"",tab_plan[[#This Row],[5. Wdh. ]],IFERROR(tab_plan[[#This Row],[Datum]]+VLOOKUP(tab_plan[[#This Row],[Wochentag]],tab_wiederholung[],6,0),""))</f>
        <v>44406</v>
      </c>
      <c r="P193" s="13">
        <f>IF(tab_plan[[#This Row],[6. Wdh. ]]&lt;&gt;"",tab_plan[[#This Row],[6. Wdh. ]],IFERROR(tab_plan[[#This Row],[Datum]]+VLOOKUP(tab_plan[[#This Row],[Wochentag]],tab_wiederholung[],7,0),""))</f>
        <v>44441</v>
      </c>
      <c r="Q193" s="13">
        <f>IF(tab_plan[[#This Row],[7. Wdh. ]]&lt;&gt;"",tab_plan[[#This Row],[7. Wdh. ]],IFERROR(tab_plan[[#This Row],[Datum]]+VLOOKUP(tab_plan[[#This Row],[Wochentag]],tab_wiederholung[],8,0),""))</f>
        <v>44749</v>
      </c>
      <c r="R193" s="13"/>
      <c r="S193" s="13"/>
      <c r="T193" s="13"/>
      <c r="U193" s="13"/>
      <c r="V193" s="13"/>
      <c r="W193" s="13"/>
      <c r="X193" s="13"/>
      <c r="Y193" s="13" t="str">
        <f>IF(tab_plan[[#This Row],[Aufgabe]]&lt;&gt;"",tab_plan[[#This Row],[Aufgabe]]&amp;" ("&amp;TEXT(tab_plan[[#This Row],[Datum]],"T.M.")&amp;")","")</f>
        <v/>
      </c>
      <c r="Z193" s="13" t="e" cm="1">
        <f t="array" ref="Z193">tab_plan[[#This Row],[Datum]]=INDEX(tab_feiertage[Datum],SMALL(IF((tab_feiertage[Datum]=tab_plan[[#This Row],[Datum]])*(tab_feiertage[Gültigkeit]="x"),ROW(tab_feiertage[Datum])-31),1))</f>
        <v>#NUM!</v>
      </c>
    </row>
    <row r="194" spans="1:26" x14ac:dyDescent="0.25">
      <c r="A194" s="10" t="str">
        <f>TEXT(tab_plan[[#This Row],[Datum]],"TTTT")</f>
        <v>Freitag</v>
      </c>
      <c r="B194" s="9">
        <f t="shared" si="2"/>
        <v>44386</v>
      </c>
      <c r="C194" s="6"/>
      <c r="D194" s="6" t="str" cm="1">
        <f t="array" ref="D194">IFERROR(INDEX(tab_plan[Text],SMALL(IF(tab_plan[1. Wdh. am]=tab_plan[[#This Row],[Datum]],ROW(tab_plan[1. Wdh. am])-4),1)),"")</f>
        <v/>
      </c>
      <c r="E194" s="6" t="str" cm="1">
        <f t="array" ref="E194">IFERROR(INDEX(tab_plan[Text],SMALL(IF(tab_plan[2. Wdh. am]=tab_plan[[#This Row],[Datum]],ROW(tab_plan[2. Wdh. am])-4),1)),"")</f>
        <v/>
      </c>
      <c r="F194" s="6" t="str" cm="1">
        <f t="array" ref="F194">IFERROR(INDEX(tab_plan[Text],SMALL(IF(tab_plan[3. Wdh. am]=tab_plan[[#This Row],[Datum]],ROW(tab_plan[3. Wdh. am])-4),1)),"")</f>
        <v/>
      </c>
      <c r="G194" s="6" t="str" cm="1">
        <f t="array" ref="G194">IFERROR(INDEX(tab_plan[Text],SMALL(IF(tab_plan[4. Wdh. am]=tab_plan[[#This Row],[Datum]],ROW(tab_plan[4. Wdh. am])-4),1)),"")</f>
        <v/>
      </c>
      <c r="H194" s="6" t="str" cm="1">
        <f t="array" ref="H194">IFERROR(INDEX(tab_plan[Text],SMALL(IF(tab_plan[5. Wdh. am]=tab_plan[[#This Row],[Datum]],ROW(tab_plan[5. Wdh. am])-4),1)),"")</f>
        <v/>
      </c>
      <c r="I194" s="6" t="str" cm="1">
        <f t="array" ref="I194">IFERROR(INDEX(tab_plan[Text],SMALL(IF(tab_plan[6. Wdh. am]=tab_plan[[#This Row],[Datum]],ROW(tab_plan[6. Wdh. am])-4),1)),"")</f>
        <v/>
      </c>
      <c r="J194" s="6" t="str" cm="1">
        <f t="array" ref="J194">IFERROR(INDEX(tab_plan[Text],SMALL(IF(tab_plan[7. Wdh. am]=tab_plan[[#This Row],[Datum]],ROW(tab_plan[7. Wdh. am])-4),1)),"")</f>
        <v/>
      </c>
      <c r="K194" s="13">
        <f>IF(tab_plan[[#This Row],[1. Wdh. ]]&lt;&gt;"",tab_plan[[#This Row],[1. Wdh. ]],IFERROR(tab_plan[[#This Row],[Datum]]+VLOOKUP(tab_plan[[#This Row],[Wochentag]],tab_wiederholung[],2,0),""))</f>
        <v>44386</v>
      </c>
      <c r="L194" s="13">
        <f>IF(tab_plan[[#This Row],[2. Wdh. ]]&lt;&gt;"",tab_plan[[#This Row],[2. Wdh. ]],IFERROR(tab_plan[[#This Row],[Datum]]+VLOOKUP(tab_plan[[#This Row],[Wochentag]],tab_wiederholung[],3,0),""))</f>
        <v>44387</v>
      </c>
      <c r="M194" s="13">
        <f>IF(tab_plan[[#This Row],[3. Wdh. ]]&lt;&gt;"",tab_plan[[#This Row],[3. Wdh. ]],IFERROR(tab_plan[[#This Row],[Datum]]+VLOOKUP(tab_plan[[#This Row],[Wochentag]],tab_wiederholung[],4,0),""))</f>
        <v>44389</v>
      </c>
      <c r="N194" s="13">
        <f>IF(tab_plan[[#This Row],[4. Wdh. ]]&lt;&gt;"",tab_plan[[#This Row],[4. Wdh. ]],IFERROR(tab_plan[[#This Row],[Datum]]+VLOOKUP(tab_plan[[#This Row],[Wochentag]],tab_wiederholung[],5,0),""))</f>
        <v>44393</v>
      </c>
      <c r="O194" s="13">
        <f>IF(tab_plan[[#This Row],[5. Wdh. ]]&lt;&gt;"",tab_plan[[#This Row],[5. Wdh. ]],IFERROR(tab_plan[[#This Row],[Datum]]+VLOOKUP(tab_plan[[#This Row],[Wochentag]],tab_wiederholung[],6,0),""))</f>
        <v>44407</v>
      </c>
      <c r="P194" s="13">
        <f>IF(tab_plan[[#This Row],[6. Wdh. ]]&lt;&gt;"",tab_plan[[#This Row],[6. Wdh. ]],IFERROR(tab_plan[[#This Row],[Datum]]+VLOOKUP(tab_plan[[#This Row],[Wochentag]],tab_wiederholung[],7,0),""))</f>
        <v>44442</v>
      </c>
      <c r="Q194" s="13">
        <f>IF(tab_plan[[#This Row],[7. Wdh. ]]&lt;&gt;"",tab_plan[[#This Row],[7. Wdh. ]],IFERROR(tab_plan[[#This Row],[Datum]]+VLOOKUP(tab_plan[[#This Row],[Wochentag]],tab_wiederholung[],8,0),""))</f>
        <v>44750</v>
      </c>
      <c r="R194" s="13"/>
      <c r="S194" s="13"/>
      <c r="T194" s="13"/>
      <c r="U194" s="13"/>
      <c r="V194" s="13"/>
      <c r="W194" s="13"/>
      <c r="X194" s="13"/>
      <c r="Y194" s="13" t="str">
        <f>IF(tab_plan[[#This Row],[Aufgabe]]&lt;&gt;"",tab_plan[[#This Row],[Aufgabe]]&amp;" ("&amp;TEXT(tab_plan[[#This Row],[Datum]],"T.M.")&amp;")","")</f>
        <v/>
      </c>
      <c r="Z194" s="13" t="e" cm="1">
        <f t="array" ref="Z194">tab_plan[[#This Row],[Datum]]=INDEX(tab_feiertage[Datum],SMALL(IF((tab_feiertage[Datum]=tab_plan[[#This Row],[Datum]])*(tab_feiertage[Gültigkeit]="x"),ROW(tab_feiertage[Datum])-31),1))</f>
        <v>#NUM!</v>
      </c>
    </row>
    <row r="195" spans="1:26" x14ac:dyDescent="0.25">
      <c r="A195" s="10" t="str">
        <f>TEXT(tab_plan[[#This Row],[Datum]],"TTTT")</f>
        <v>Samstag</v>
      </c>
      <c r="B195" s="9">
        <f t="shared" si="2"/>
        <v>44387</v>
      </c>
      <c r="C195" s="6"/>
      <c r="D195" s="6" t="str" cm="1">
        <f t="array" ref="D195">IFERROR(INDEX(tab_plan[Text],SMALL(IF(tab_plan[1. Wdh. am]=tab_plan[[#This Row],[Datum]],ROW(tab_plan[1. Wdh. am])-4),1)),"")</f>
        <v/>
      </c>
      <c r="E195" s="6" t="str" cm="1">
        <f t="array" ref="E195">IFERROR(INDEX(tab_plan[Text],SMALL(IF(tab_plan[2. Wdh. am]=tab_plan[[#This Row],[Datum]],ROW(tab_plan[2. Wdh. am])-4),1)),"")</f>
        <v/>
      </c>
      <c r="F195" s="6" t="str" cm="1">
        <f t="array" ref="F195">IFERROR(INDEX(tab_plan[Text],SMALL(IF(tab_plan[3. Wdh. am]=tab_plan[[#This Row],[Datum]],ROW(tab_plan[3. Wdh. am])-4),1)),"")</f>
        <v/>
      </c>
      <c r="G195" s="6" t="str" cm="1">
        <f t="array" ref="G195">IFERROR(INDEX(tab_plan[Text],SMALL(IF(tab_plan[4. Wdh. am]=tab_plan[[#This Row],[Datum]],ROW(tab_plan[4. Wdh. am])-4),1)),"")</f>
        <v/>
      </c>
      <c r="H195" s="6" t="str" cm="1">
        <f t="array" ref="H195">IFERROR(INDEX(tab_plan[Text],SMALL(IF(tab_plan[5. Wdh. am]=tab_plan[[#This Row],[Datum]],ROW(tab_plan[5. Wdh. am])-4),1)),"")</f>
        <v/>
      </c>
      <c r="I195" s="6" t="str" cm="1">
        <f t="array" ref="I195">IFERROR(INDEX(tab_plan[Text],SMALL(IF(tab_plan[6. Wdh. am]=tab_plan[[#This Row],[Datum]],ROW(tab_plan[6. Wdh. am])-4),1)),"")</f>
        <v/>
      </c>
      <c r="J195" s="6" t="str" cm="1">
        <f t="array" ref="J195">IFERROR(INDEX(tab_plan[Text],SMALL(IF(tab_plan[7. Wdh. am]=tab_plan[[#This Row],[Datum]],ROW(tab_plan[7. Wdh. am])-4),1)),"")</f>
        <v/>
      </c>
      <c r="K195" s="13">
        <f>IF(tab_plan[[#This Row],[1. Wdh. ]]&lt;&gt;"",tab_plan[[#This Row],[1. Wdh. ]],IFERROR(tab_plan[[#This Row],[Datum]]+VLOOKUP(tab_plan[[#This Row],[Wochentag]],tab_wiederholung[],2,0),""))</f>
        <v>44387</v>
      </c>
      <c r="L195" s="13">
        <f>IF(tab_plan[[#This Row],[2. Wdh. ]]&lt;&gt;"",tab_plan[[#This Row],[2. Wdh. ]],IFERROR(tab_plan[[#This Row],[Datum]]+VLOOKUP(tab_plan[[#This Row],[Wochentag]],tab_wiederholung[],3,0),""))</f>
        <v>44388</v>
      </c>
      <c r="M195" s="13">
        <f>IF(tab_plan[[#This Row],[3. Wdh. ]]&lt;&gt;"",tab_plan[[#This Row],[3. Wdh. ]],IFERROR(tab_plan[[#This Row],[Datum]]+VLOOKUP(tab_plan[[#This Row],[Wochentag]],tab_wiederholung[],4,0),""))</f>
        <v>44390</v>
      </c>
      <c r="N195" s="13">
        <f>IF(tab_plan[[#This Row],[4. Wdh. ]]&lt;&gt;"",tab_plan[[#This Row],[4. Wdh. ]],IFERROR(tab_plan[[#This Row],[Datum]]+VLOOKUP(tab_plan[[#This Row],[Wochentag]],tab_wiederholung[],5,0),""))</f>
        <v>44394</v>
      </c>
      <c r="O195" s="13">
        <f>IF(tab_plan[[#This Row],[5. Wdh. ]]&lt;&gt;"",tab_plan[[#This Row],[5. Wdh. ]],IFERROR(tab_plan[[#This Row],[Datum]]+VLOOKUP(tab_plan[[#This Row],[Wochentag]],tab_wiederholung[],6,0),""))</f>
        <v>44408</v>
      </c>
      <c r="P195" s="13">
        <f>IF(tab_plan[[#This Row],[6. Wdh. ]]&lt;&gt;"",tab_plan[[#This Row],[6. Wdh. ]],IFERROR(tab_plan[[#This Row],[Datum]]+VLOOKUP(tab_plan[[#This Row],[Wochentag]],tab_wiederholung[],7,0),""))</f>
        <v>44443</v>
      </c>
      <c r="Q195" s="13">
        <f>IF(tab_plan[[#This Row],[7. Wdh. ]]&lt;&gt;"",tab_plan[[#This Row],[7. Wdh. ]],IFERROR(tab_plan[[#This Row],[Datum]]+VLOOKUP(tab_plan[[#This Row],[Wochentag]],tab_wiederholung[],8,0),""))</f>
        <v>44751</v>
      </c>
      <c r="R195" s="13"/>
      <c r="S195" s="13"/>
      <c r="T195" s="13"/>
      <c r="U195" s="13"/>
      <c r="V195" s="13"/>
      <c r="W195" s="13"/>
      <c r="X195" s="13"/>
      <c r="Y195" s="13" t="str">
        <f>IF(tab_plan[[#This Row],[Aufgabe]]&lt;&gt;"",tab_plan[[#This Row],[Aufgabe]]&amp;" ("&amp;TEXT(tab_plan[[#This Row],[Datum]],"T.M.")&amp;")","")</f>
        <v/>
      </c>
      <c r="Z195" s="13" t="e" cm="1">
        <f t="array" ref="Z195">tab_plan[[#This Row],[Datum]]=INDEX(tab_feiertage[Datum],SMALL(IF((tab_feiertage[Datum]=tab_plan[[#This Row],[Datum]])*(tab_feiertage[Gültigkeit]="x"),ROW(tab_feiertage[Datum])-31),1))</f>
        <v>#NUM!</v>
      </c>
    </row>
    <row r="196" spans="1:26" x14ac:dyDescent="0.25">
      <c r="A196" s="10" t="str">
        <f>TEXT(tab_plan[[#This Row],[Datum]],"TTTT")</f>
        <v>Sonntag</v>
      </c>
      <c r="B196" s="9">
        <f t="shared" si="2"/>
        <v>44388</v>
      </c>
      <c r="C196" s="6"/>
      <c r="D196" s="6" t="str" cm="1">
        <f t="array" ref="D196">IFERROR(INDEX(tab_plan[Text],SMALL(IF(tab_plan[1. Wdh. am]=tab_plan[[#This Row],[Datum]],ROW(tab_plan[1. Wdh. am])-4),1)),"")</f>
        <v/>
      </c>
      <c r="E196" s="6" t="str" cm="1">
        <f t="array" ref="E196">IFERROR(INDEX(tab_plan[Text],SMALL(IF(tab_plan[2. Wdh. am]=tab_plan[[#This Row],[Datum]],ROW(tab_plan[2. Wdh. am])-4),1)),"")</f>
        <v/>
      </c>
      <c r="F196" s="6" t="str" cm="1">
        <f t="array" ref="F196">IFERROR(INDEX(tab_plan[Text],SMALL(IF(tab_plan[3. Wdh. am]=tab_plan[[#This Row],[Datum]],ROW(tab_plan[3. Wdh. am])-4),1)),"")</f>
        <v/>
      </c>
      <c r="G196" s="6" t="str" cm="1">
        <f t="array" ref="G196">IFERROR(INDEX(tab_plan[Text],SMALL(IF(tab_plan[4. Wdh. am]=tab_plan[[#This Row],[Datum]],ROW(tab_plan[4. Wdh. am])-4),1)),"")</f>
        <v/>
      </c>
      <c r="H196" s="6" t="str" cm="1">
        <f t="array" ref="H196">IFERROR(INDEX(tab_plan[Text],SMALL(IF(tab_plan[5. Wdh. am]=tab_plan[[#This Row],[Datum]],ROW(tab_plan[5. Wdh. am])-4),1)),"")</f>
        <v/>
      </c>
      <c r="I196" s="6" t="str" cm="1">
        <f t="array" ref="I196">IFERROR(INDEX(tab_plan[Text],SMALL(IF(tab_plan[6. Wdh. am]=tab_plan[[#This Row],[Datum]],ROW(tab_plan[6. Wdh. am])-4),1)),"")</f>
        <v/>
      </c>
      <c r="J196" s="6" t="str" cm="1">
        <f t="array" ref="J196">IFERROR(INDEX(tab_plan[Text],SMALL(IF(tab_plan[7. Wdh. am]=tab_plan[[#This Row],[Datum]],ROW(tab_plan[7. Wdh. am])-4),1)),"")</f>
        <v/>
      </c>
      <c r="K196" s="13">
        <f>IF(tab_plan[[#This Row],[1. Wdh. ]]&lt;&gt;"",tab_plan[[#This Row],[1. Wdh. ]],IFERROR(tab_plan[[#This Row],[Datum]]+VLOOKUP(tab_plan[[#This Row],[Wochentag]],tab_wiederholung[],2,0),""))</f>
        <v>44388</v>
      </c>
      <c r="L196" s="13">
        <f>IF(tab_plan[[#This Row],[2. Wdh. ]]&lt;&gt;"",tab_plan[[#This Row],[2. Wdh. ]],IFERROR(tab_plan[[#This Row],[Datum]]+VLOOKUP(tab_plan[[#This Row],[Wochentag]],tab_wiederholung[],3,0),""))</f>
        <v>44389</v>
      </c>
      <c r="M196" s="13">
        <f>IF(tab_plan[[#This Row],[3. Wdh. ]]&lt;&gt;"",tab_plan[[#This Row],[3. Wdh. ]],IFERROR(tab_plan[[#This Row],[Datum]]+VLOOKUP(tab_plan[[#This Row],[Wochentag]],tab_wiederholung[],4,0),""))</f>
        <v>44391</v>
      </c>
      <c r="N196" s="13">
        <f>IF(tab_plan[[#This Row],[4. Wdh. ]]&lt;&gt;"",tab_plan[[#This Row],[4. Wdh. ]],IFERROR(tab_plan[[#This Row],[Datum]]+VLOOKUP(tab_plan[[#This Row],[Wochentag]],tab_wiederholung[],5,0),""))</f>
        <v>44395</v>
      </c>
      <c r="O196" s="13">
        <f>IF(tab_plan[[#This Row],[5. Wdh. ]]&lt;&gt;"",tab_plan[[#This Row],[5. Wdh. ]],IFERROR(tab_plan[[#This Row],[Datum]]+VLOOKUP(tab_plan[[#This Row],[Wochentag]],tab_wiederholung[],6,0),""))</f>
        <v>44409</v>
      </c>
      <c r="P196" s="13">
        <f>IF(tab_plan[[#This Row],[6. Wdh. ]]&lt;&gt;"",tab_plan[[#This Row],[6. Wdh. ]],IFERROR(tab_plan[[#This Row],[Datum]]+VLOOKUP(tab_plan[[#This Row],[Wochentag]],tab_wiederholung[],7,0),""))</f>
        <v>44444</v>
      </c>
      <c r="Q196" s="13">
        <f>IF(tab_plan[[#This Row],[7. Wdh. ]]&lt;&gt;"",tab_plan[[#This Row],[7. Wdh. ]],IFERROR(tab_plan[[#This Row],[Datum]]+VLOOKUP(tab_plan[[#This Row],[Wochentag]],tab_wiederholung[],8,0),""))</f>
        <v>44752</v>
      </c>
      <c r="R196" s="13"/>
      <c r="S196" s="13"/>
      <c r="T196" s="13"/>
      <c r="U196" s="13"/>
      <c r="V196" s="13"/>
      <c r="W196" s="13"/>
      <c r="X196" s="13"/>
      <c r="Y196" s="13" t="str">
        <f>IF(tab_plan[[#This Row],[Aufgabe]]&lt;&gt;"",tab_plan[[#This Row],[Aufgabe]]&amp;" ("&amp;TEXT(tab_plan[[#This Row],[Datum]],"T.M.")&amp;")","")</f>
        <v/>
      </c>
      <c r="Z196" s="13" t="e" cm="1">
        <f t="array" ref="Z196">tab_plan[[#This Row],[Datum]]=INDEX(tab_feiertage[Datum],SMALL(IF((tab_feiertage[Datum]=tab_plan[[#This Row],[Datum]])*(tab_feiertage[Gültigkeit]="x"),ROW(tab_feiertage[Datum])-31),1))</f>
        <v>#NUM!</v>
      </c>
    </row>
    <row r="197" spans="1:26" x14ac:dyDescent="0.25">
      <c r="A197" s="10" t="str">
        <f>TEXT(tab_plan[[#This Row],[Datum]],"TTTT")</f>
        <v>Montag</v>
      </c>
      <c r="B197" s="9">
        <f t="shared" si="2"/>
        <v>44389</v>
      </c>
      <c r="C197" s="6"/>
      <c r="D197" s="6" t="str" cm="1">
        <f t="array" ref="D197">IFERROR(INDEX(tab_plan[Text],SMALL(IF(tab_plan[1. Wdh. am]=tab_plan[[#This Row],[Datum]],ROW(tab_plan[1. Wdh. am])-4),1)),"")</f>
        <v/>
      </c>
      <c r="E197" s="6" t="str" cm="1">
        <f t="array" ref="E197">IFERROR(INDEX(tab_plan[Text],SMALL(IF(tab_plan[2. Wdh. am]=tab_plan[[#This Row],[Datum]],ROW(tab_plan[2. Wdh. am])-4),1)),"")</f>
        <v/>
      </c>
      <c r="F197" s="6" t="str" cm="1">
        <f t="array" ref="F197">IFERROR(INDEX(tab_plan[Text],SMALL(IF(tab_plan[3. Wdh. am]=tab_plan[[#This Row],[Datum]],ROW(tab_plan[3. Wdh. am])-4),1)),"")</f>
        <v/>
      </c>
      <c r="G197" s="6" t="str" cm="1">
        <f t="array" ref="G197">IFERROR(INDEX(tab_plan[Text],SMALL(IF(tab_plan[4. Wdh. am]=tab_plan[[#This Row],[Datum]],ROW(tab_plan[4. Wdh. am])-4),1)),"")</f>
        <v/>
      </c>
      <c r="H197" s="6" t="str" cm="1">
        <f t="array" ref="H197">IFERROR(INDEX(tab_plan[Text],SMALL(IF(tab_plan[5. Wdh. am]=tab_plan[[#This Row],[Datum]],ROW(tab_plan[5. Wdh. am])-4),1)),"")</f>
        <v/>
      </c>
      <c r="I197" s="6" t="str" cm="1">
        <f t="array" ref="I197">IFERROR(INDEX(tab_plan[Text],SMALL(IF(tab_plan[6. Wdh. am]=tab_plan[[#This Row],[Datum]],ROW(tab_plan[6. Wdh. am])-4),1)),"")</f>
        <v/>
      </c>
      <c r="J197" s="6" t="str" cm="1">
        <f t="array" ref="J197">IFERROR(INDEX(tab_plan[Text],SMALL(IF(tab_plan[7. Wdh. am]=tab_plan[[#This Row],[Datum]],ROW(tab_plan[7. Wdh. am])-4),1)),"")</f>
        <v/>
      </c>
      <c r="K197" s="13">
        <f>IF(tab_plan[[#This Row],[1. Wdh. ]]&lt;&gt;"",tab_plan[[#This Row],[1. Wdh. ]],IFERROR(tab_plan[[#This Row],[Datum]]+VLOOKUP(tab_plan[[#This Row],[Wochentag]],tab_wiederholung[],2,0),""))</f>
        <v>44389</v>
      </c>
      <c r="L197" s="13">
        <f>IF(tab_plan[[#This Row],[2. Wdh. ]]&lt;&gt;"",tab_plan[[#This Row],[2. Wdh. ]],IFERROR(tab_plan[[#This Row],[Datum]]+VLOOKUP(tab_plan[[#This Row],[Wochentag]],tab_wiederholung[],3,0),""))</f>
        <v>44390</v>
      </c>
      <c r="M197" s="13">
        <f>IF(tab_plan[[#This Row],[3. Wdh. ]]&lt;&gt;"",tab_plan[[#This Row],[3. Wdh. ]],IFERROR(tab_plan[[#This Row],[Datum]]+VLOOKUP(tab_plan[[#This Row],[Wochentag]],tab_wiederholung[],4,0),""))</f>
        <v>44392</v>
      </c>
      <c r="N197" s="13">
        <f>IF(tab_plan[[#This Row],[4. Wdh. ]]&lt;&gt;"",tab_plan[[#This Row],[4. Wdh. ]],IFERROR(tab_plan[[#This Row],[Datum]]+VLOOKUP(tab_plan[[#This Row],[Wochentag]],tab_wiederholung[],5,0),""))</f>
        <v>44396</v>
      </c>
      <c r="O197" s="13">
        <f>IF(tab_plan[[#This Row],[5. Wdh. ]]&lt;&gt;"",tab_plan[[#This Row],[5. Wdh. ]],IFERROR(tab_plan[[#This Row],[Datum]]+VLOOKUP(tab_plan[[#This Row],[Wochentag]],tab_wiederholung[],6,0),""))</f>
        <v>44410</v>
      </c>
      <c r="P197" s="13">
        <f>IF(tab_plan[[#This Row],[6. Wdh. ]]&lt;&gt;"",tab_plan[[#This Row],[6. Wdh. ]],IFERROR(tab_plan[[#This Row],[Datum]]+VLOOKUP(tab_plan[[#This Row],[Wochentag]],tab_wiederholung[],7,0),""))</f>
        <v>44445</v>
      </c>
      <c r="Q197" s="13">
        <f>IF(tab_plan[[#This Row],[7. Wdh. ]]&lt;&gt;"",tab_plan[[#This Row],[7. Wdh. ]],IFERROR(tab_plan[[#This Row],[Datum]]+VLOOKUP(tab_plan[[#This Row],[Wochentag]],tab_wiederholung[],8,0),""))</f>
        <v>44753</v>
      </c>
      <c r="R197" s="13"/>
      <c r="S197" s="13"/>
      <c r="T197" s="13"/>
      <c r="U197" s="13"/>
      <c r="V197" s="13"/>
      <c r="W197" s="13"/>
      <c r="X197" s="13"/>
      <c r="Y197" s="13" t="str">
        <f>IF(tab_plan[[#This Row],[Aufgabe]]&lt;&gt;"",tab_plan[[#This Row],[Aufgabe]]&amp;" ("&amp;TEXT(tab_plan[[#This Row],[Datum]],"T.M.")&amp;")","")</f>
        <v/>
      </c>
      <c r="Z197" s="13" t="e" cm="1">
        <f t="array" ref="Z197">tab_plan[[#This Row],[Datum]]=INDEX(tab_feiertage[Datum],SMALL(IF((tab_feiertage[Datum]=tab_plan[[#This Row],[Datum]])*(tab_feiertage[Gültigkeit]="x"),ROW(tab_feiertage[Datum])-31),1))</f>
        <v>#NUM!</v>
      </c>
    </row>
    <row r="198" spans="1:26" x14ac:dyDescent="0.25">
      <c r="A198" s="10" t="str">
        <f>TEXT(tab_plan[[#This Row],[Datum]],"TTTT")</f>
        <v>Dienstag</v>
      </c>
      <c r="B198" s="9">
        <f t="shared" si="2"/>
        <v>44390</v>
      </c>
      <c r="C198" s="6"/>
      <c r="D198" s="6" t="str" cm="1">
        <f t="array" ref="D198">IFERROR(INDEX(tab_plan[Text],SMALL(IF(tab_plan[1. Wdh. am]=tab_plan[[#This Row],[Datum]],ROW(tab_plan[1. Wdh. am])-4),1)),"")</f>
        <v/>
      </c>
      <c r="E198" s="6" t="str" cm="1">
        <f t="array" ref="E198">IFERROR(INDEX(tab_plan[Text],SMALL(IF(tab_plan[2. Wdh. am]=tab_plan[[#This Row],[Datum]],ROW(tab_plan[2. Wdh. am])-4),1)),"")</f>
        <v/>
      </c>
      <c r="F198" s="6" t="str" cm="1">
        <f t="array" ref="F198">IFERROR(INDEX(tab_plan[Text],SMALL(IF(tab_plan[3. Wdh. am]=tab_plan[[#This Row],[Datum]],ROW(tab_plan[3. Wdh. am])-4),1)),"")</f>
        <v/>
      </c>
      <c r="G198" s="6" t="str" cm="1">
        <f t="array" ref="G198">IFERROR(INDEX(tab_plan[Text],SMALL(IF(tab_plan[4. Wdh. am]=tab_plan[[#This Row],[Datum]],ROW(tab_plan[4. Wdh. am])-4),1)),"")</f>
        <v/>
      </c>
      <c r="H198" s="6" t="str" cm="1">
        <f t="array" ref="H198">IFERROR(INDEX(tab_plan[Text],SMALL(IF(tab_plan[5. Wdh. am]=tab_plan[[#This Row],[Datum]],ROW(tab_plan[5. Wdh. am])-4),1)),"")</f>
        <v/>
      </c>
      <c r="I198" s="6" t="str" cm="1">
        <f t="array" ref="I198">IFERROR(INDEX(tab_plan[Text],SMALL(IF(tab_plan[6. Wdh. am]=tab_plan[[#This Row],[Datum]],ROW(tab_plan[6. Wdh. am])-4),1)),"")</f>
        <v/>
      </c>
      <c r="J198" s="6" t="str" cm="1">
        <f t="array" ref="J198">IFERROR(INDEX(tab_plan[Text],SMALL(IF(tab_plan[7. Wdh. am]=tab_plan[[#This Row],[Datum]],ROW(tab_plan[7. Wdh. am])-4),1)),"")</f>
        <v/>
      </c>
      <c r="K198" s="13">
        <f>IF(tab_plan[[#This Row],[1. Wdh. ]]&lt;&gt;"",tab_plan[[#This Row],[1. Wdh. ]],IFERROR(tab_plan[[#This Row],[Datum]]+VLOOKUP(tab_plan[[#This Row],[Wochentag]],tab_wiederholung[],2,0),""))</f>
        <v>44390</v>
      </c>
      <c r="L198" s="13">
        <f>IF(tab_plan[[#This Row],[2. Wdh. ]]&lt;&gt;"",tab_plan[[#This Row],[2. Wdh. ]],IFERROR(tab_plan[[#This Row],[Datum]]+VLOOKUP(tab_plan[[#This Row],[Wochentag]],tab_wiederholung[],3,0),""))</f>
        <v>44391</v>
      </c>
      <c r="M198" s="13">
        <f>IF(tab_plan[[#This Row],[3. Wdh. ]]&lt;&gt;"",tab_plan[[#This Row],[3. Wdh. ]],IFERROR(tab_plan[[#This Row],[Datum]]+VLOOKUP(tab_plan[[#This Row],[Wochentag]],tab_wiederholung[],4,0),""))</f>
        <v>44393</v>
      </c>
      <c r="N198" s="13">
        <f>IF(tab_plan[[#This Row],[4. Wdh. ]]&lt;&gt;"",tab_plan[[#This Row],[4. Wdh. ]],IFERROR(tab_plan[[#This Row],[Datum]]+VLOOKUP(tab_plan[[#This Row],[Wochentag]],tab_wiederholung[],5,0),""))</f>
        <v>44397</v>
      </c>
      <c r="O198" s="13">
        <f>IF(tab_plan[[#This Row],[5. Wdh. ]]&lt;&gt;"",tab_plan[[#This Row],[5. Wdh. ]],IFERROR(tab_plan[[#This Row],[Datum]]+VLOOKUP(tab_plan[[#This Row],[Wochentag]],tab_wiederholung[],6,0),""))</f>
        <v>44411</v>
      </c>
      <c r="P198" s="13">
        <f>IF(tab_plan[[#This Row],[6. Wdh. ]]&lt;&gt;"",tab_plan[[#This Row],[6. Wdh. ]],IFERROR(tab_plan[[#This Row],[Datum]]+VLOOKUP(tab_plan[[#This Row],[Wochentag]],tab_wiederholung[],7,0),""))</f>
        <v>44446</v>
      </c>
      <c r="Q198" s="13">
        <f>IF(tab_plan[[#This Row],[7. Wdh. ]]&lt;&gt;"",tab_plan[[#This Row],[7. Wdh. ]],IFERROR(tab_plan[[#This Row],[Datum]]+VLOOKUP(tab_plan[[#This Row],[Wochentag]],tab_wiederholung[],8,0),""))</f>
        <v>44754</v>
      </c>
      <c r="R198" s="13"/>
      <c r="S198" s="13"/>
      <c r="T198" s="13"/>
      <c r="U198" s="13"/>
      <c r="V198" s="13"/>
      <c r="W198" s="13"/>
      <c r="X198" s="13"/>
      <c r="Y198" s="13" t="str">
        <f>IF(tab_plan[[#This Row],[Aufgabe]]&lt;&gt;"",tab_plan[[#This Row],[Aufgabe]]&amp;" ("&amp;TEXT(tab_plan[[#This Row],[Datum]],"T.M.")&amp;")","")</f>
        <v/>
      </c>
      <c r="Z198" s="13" t="e" cm="1">
        <f t="array" ref="Z198">tab_plan[[#This Row],[Datum]]=INDEX(tab_feiertage[Datum],SMALL(IF((tab_feiertage[Datum]=tab_plan[[#This Row],[Datum]])*(tab_feiertage[Gültigkeit]="x"),ROW(tab_feiertage[Datum])-31),1))</f>
        <v>#NUM!</v>
      </c>
    </row>
    <row r="199" spans="1:26" x14ac:dyDescent="0.25">
      <c r="A199" s="10" t="str">
        <f>TEXT(tab_plan[[#This Row],[Datum]],"TTTT")</f>
        <v>Mittwoch</v>
      </c>
      <c r="B199" s="9">
        <f t="shared" si="2"/>
        <v>44391</v>
      </c>
      <c r="C199" s="6"/>
      <c r="D199" s="6" t="str" cm="1">
        <f t="array" ref="D199">IFERROR(INDEX(tab_plan[Text],SMALL(IF(tab_plan[1. Wdh. am]=tab_plan[[#This Row],[Datum]],ROW(tab_plan[1. Wdh. am])-4),1)),"")</f>
        <v/>
      </c>
      <c r="E199" s="6" t="str" cm="1">
        <f t="array" ref="E199">IFERROR(INDEX(tab_plan[Text],SMALL(IF(tab_plan[2. Wdh. am]=tab_plan[[#This Row],[Datum]],ROW(tab_plan[2. Wdh. am])-4),1)),"")</f>
        <v/>
      </c>
      <c r="F199" s="6" t="str" cm="1">
        <f t="array" ref="F199">IFERROR(INDEX(tab_plan[Text],SMALL(IF(tab_plan[3. Wdh. am]=tab_plan[[#This Row],[Datum]],ROW(tab_plan[3. Wdh. am])-4),1)),"")</f>
        <v/>
      </c>
      <c r="G199" s="6" t="str" cm="1">
        <f t="array" ref="G199">IFERROR(INDEX(tab_plan[Text],SMALL(IF(tab_plan[4. Wdh. am]=tab_plan[[#This Row],[Datum]],ROW(tab_plan[4. Wdh. am])-4),1)),"")</f>
        <v/>
      </c>
      <c r="H199" s="6" t="str" cm="1">
        <f t="array" ref="H199">IFERROR(INDEX(tab_plan[Text],SMALL(IF(tab_plan[5. Wdh. am]=tab_plan[[#This Row],[Datum]],ROW(tab_plan[5. Wdh. am])-4),1)),"")</f>
        <v/>
      </c>
      <c r="I199" s="6" t="str" cm="1">
        <f t="array" ref="I199">IFERROR(INDEX(tab_plan[Text],SMALL(IF(tab_plan[6. Wdh. am]=tab_plan[[#This Row],[Datum]],ROW(tab_plan[6. Wdh. am])-4),1)),"")</f>
        <v/>
      </c>
      <c r="J199" s="6" t="str" cm="1">
        <f t="array" ref="J199">IFERROR(INDEX(tab_plan[Text],SMALL(IF(tab_plan[7. Wdh. am]=tab_plan[[#This Row],[Datum]],ROW(tab_plan[7. Wdh. am])-4),1)),"")</f>
        <v/>
      </c>
      <c r="K199" s="13">
        <f>IF(tab_plan[[#This Row],[1. Wdh. ]]&lt;&gt;"",tab_plan[[#This Row],[1. Wdh. ]],IFERROR(tab_plan[[#This Row],[Datum]]+VLOOKUP(tab_plan[[#This Row],[Wochentag]],tab_wiederholung[],2,0),""))</f>
        <v>44391</v>
      </c>
      <c r="L199" s="13">
        <f>IF(tab_plan[[#This Row],[2. Wdh. ]]&lt;&gt;"",tab_plan[[#This Row],[2. Wdh. ]],IFERROR(tab_plan[[#This Row],[Datum]]+VLOOKUP(tab_plan[[#This Row],[Wochentag]],tab_wiederholung[],3,0),""))</f>
        <v>44392</v>
      </c>
      <c r="M199" s="13">
        <f>IF(tab_plan[[#This Row],[3. Wdh. ]]&lt;&gt;"",tab_plan[[#This Row],[3. Wdh. ]],IFERROR(tab_plan[[#This Row],[Datum]]+VLOOKUP(tab_plan[[#This Row],[Wochentag]],tab_wiederholung[],4,0),""))</f>
        <v>44394</v>
      </c>
      <c r="N199" s="13">
        <f>IF(tab_plan[[#This Row],[4. Wdh. ]]&lt;&gt;"",tab_plan[[#This Row],[4. Wdh. ]],IFERROR(tab_plan[[#This Row],[Datum]]+VLOOKUP(tab_plan[[#This Row],[Wochentag]],tab_wiederholung[],5,0),""))</f>
        <v>44398</v>
      </c>
      <c r="O199" s="13">
        <f>IF(tab_plan[[#This Row],[5. Wdh. ]]&lt;&gt;"",tab_plan[[#This Row],[5. Wdh. ]],IFERROR(tab_plan[[#This Row],[Datum]]+VLOOKUP(tab_plan[[#This Row],[Wochentag]],tab_wiederholung[],6,0),""))</f>
        <v>44412</v>
      </c>
      <c r="P199" s="13">
        <f>IF(tab_plan[[#This Row],[6. Wdh. ]]&lt;&gt;"",tab_plan[[#This Row],[6. Wdh. ]],IFERROR(tab_plan[[#This Row],[Datum]]+VLOOKUP(tab_plan[[#This Row],[Wochentag]],tab_wiederholung[],7,0),""))</f>
        <v>44447</v>
      </c>
      <c r="Q199" s="13">
        <f>IF(tab_plan[[#This Row],[7. Wdh. ]]&lt;&gt;"",tab_plan[[#This Row],[7. Wdh. ]],IFERROR(tab_plan[[#This Row],[Datum]]+VLOOKUP(tab_plan[[#This Row],[Wochentag]],tab_wiederholung[],8,0),""))</f>
        <v>44755</v>
      </c>
      <c r="R199" s="13"/>
      <c r="S199" s="13"/>
      <c r="T199" s="13"/>
      <c r="U199" s="13"/>
      <c r="V199" s="13"/>
      <c r="W199" s="13"/>
      <c r="X199" s="13"/>
      <c r="Y199" s="13" t="str">
        <f>IF(tab_plan[[#This Row],[Aufgabe]]&lt;&gt;"",tab_plan[[#This Row],[Aufgabe]]&amp;" ("&amp;TEXT(tab_plan[[#This Row],[Datum]],"T.M.")&amp;")","")</f>
        <v/>
      </c>
      <c r="Z199" s="13" t="e" cm="1">
        <f t="array" ref="Z199">tab_plan[[#This Row],[Datum]]=INDEX(tab_feiertage[Datum],SMALL(IF((tab_feiertage[Datum]=tab_plan[[#This Row],[Datum]])*(tab_feiertage[Gültigkeit]="x"),ROW(tab_feiertage[Datum])-31),1))</f>
        <v>#NUM!</v>
      </c>
    </row>
    <row r="200" spans="1:26" x14ac:dyDescent="0.25">
      <c r="A200" s="10" t="str">
        <f>TEXT(tab_plan[[#This Row],[Datum]],"TTTT")</f>
        <v>Donnerstag</v>
      </c>
      <c r="B200" s="9">
        <f t="shared" ref="B200:B263" si="3">B199+1</f>
        <v>44392</v>
      </c>
      <c r="C200" s="6"/>
      <c r="D200" s="6" t="str" cm="1">
        <f t="array" ref="D200">IFERROR(INDEX(tab_plan[Text],SMALL(IF(tab_plan[1. Wdh. am]=tab_plan[[#This Row],[Datum]],ROW(tab_plan[1. Wdh. am])-4),1)),"")</f>
        <v/>
      </c>
      <c r="E200" s="6" t="str" cm="1">
        <f t="array" ref="E200">IFERROR(INDEX(tab_plan[Text],SMALL(IF(tab_plan[2. Wdh. am]=tab_plan[[#This Row],[Datum]],ROW(tab_plan[2. Wdh. am])-4),1)),"")</f>
        <v/>
      </c>
      <c r="F200" s="6" t="str" cm="1">
        <f t="array" ref="F200">IFERROR(INDEX(tab_plan[Text],SMALL(IF(tab_plan[3. Wdh. am]=tab_plan[[#This Row],[Datum]],ROW(tab_plan[3. Wdh. am])-4),1)),"")</f>
        <v/>
      </c>
      <c r="G200" s="6" t="str" cm="1">
        <f t="array" ref="G200">IFERROR(INDEX(tab_plan[Text],SMALL(IF(tab_plan[4. Wdh. am]=tab_plan[[#This Row],[Datum]],ROW(tab_plan[4. Wdh. am])-4),1)),"")</f>
        <v/>
      </c>
      <c r="H200" s="6" t="str" cm="1">
        <f t="array" ref="H200">IFERROR(INDEX(tab_plan[Text],SMALL(IF(tab_plan[5. Wdh. am]=tab_plan[[#This Row],[Datum]],ROW(tab_plan[5. Wdh. am])-4),1)),"")</f>
        <v/>
      </c>
      <c r="I200" s="6" t="str" cm="1">
        <f t="array" ref="I200">IFERROR(INDEX(tab_plan[Text],SMALL(IF(tab_plan[6. Wdh. am]=tab_plan[[#This Row],[Datum]],ROW(tab_plan[6. Wdh. am])-4),1)),"")</f>
        <v/>
      </c>
      <c r="J200" s="6" t="str" cm="1">
        <f t="array" ref="J200">IFERROR(INDEX(tab_plan[Text],SMALL(IF(tab_plan[7. Wdh. am]=tab_plan[[#This Row],[Datum]],ROW(tab_plan[7. Wdh. am])-4),1)),"")</f>
        <v/>
      </c>
      <c r="K200" s="13">
        <f>IF(tab_plan[[#This Row],[1. Wdh. ]]&lt;&gt;"",tab_plan[[#This Row],[1. Wdh. ]],IFERROR(tab_plan[[#This Row],[Datum]]+VLOOKUP(tab_plan[[#This Row],[Wochentag]],tab_wiederholung[],2,0),""))</f>
        <v>44392</v>
      </c>
      <c r="L200" s="13">
        <f>IF(tab_plan[[#This Row],[2. Wdh. ]]&lt;&gt;"",tab_plan[[#This Row],[2. Wdh. ]],IFERROR(tab_plan[[#This Row],[Datum]]+VLOOKUP(tab_plan[[#This Row],[Wochentag]],tab_wiederholung[],3,0),""))</f>
        <v>44393</v>
      </c>
      <c r="M200" s="13">
        <f>IF(tab_plan[[#This Row],[3. Wdh. ]]&lt;&gt;"",tab_plan[[#This Row],[3. Wdh. ]],IFERROR(tab_plan[[#This Row],[Datum]]+VLOOKUP(tab_plan[[#This Row],[Wochentag]],tab_wiederholung[],4,0),""))</f>
        <v>44395</v>
      </c>
      <c r="N200" s="13">
        <f>IF(tab_plan[[#This Row],[4. Wdh. ]]&lt;&gt;"",tab_plan[[#This Row],[4. Wdh. ]],IFERROR(tab_plan[[#This Row],[Datum]]+VLOOKUP(tab_plan[[#This Row],[Wochentag]],tab_wiederholung[],5,0),""))</f>
        <v>44399</v>
      </c>
      <c r="O200" s="13">
        <f>IF(tab_plan[[#This Row],[5. Wdh. ]]&lt;&gt;"",tab_plan[[#This Row],[5. Wdh. ]],IFERROR(tab_plan[[#This Row],[Datum]]+VLOOKUP(tab_plan[[#This Row],[Wochentag]],tab_wiederholung[],6,0),""))</f>
        <v>44413</v>
      </c>
      <c r="P200" s="13">
        <f>IF(tab_plan[[#This Row],[6. Wdh. ]]&lt;&gt;"",tab_plan[[#This Row],[6. Wdh. ]],IFERROR(tab_plan[[#This Row],[Datum]]+VLOOKUP(tab_plan[[#This Row],[Wochentag]],tab_wiederholung[],7,0),""))</f>
        <v>44448</v>
      </c>
      <c r="Q200" s="13">
        <f>IF(tab_plan[[#This Row],[7. Wdh. ]]&lt;&gt;"",tab_plan[[#This Row],[7. Wdh. ]],IFERROR(tab_plan[[#This Row],[Datum]]+VLOOKUP(tab_plan[[#This Row],[Wochentag]],tab_wiederholung[],8,0),""))</f>
        <v>44756</v>
      </c>
      <c r="R200" s="13"/>
      <c r="S200" s="13"/>
      <c r="T200" s="13"/>
      <c r="U200" s="13"/>
      <c r="V200" s="13"/>
      <c r="W200" s="13"/>
      <c r="X200" s="13"/>
      <c r="Y200" s="13" t="str">
        <f>IF(tab_plan[[#This Row],[Aufgabe]]&lt;&gt;"",tab_plan[[#This Row],[Aufgabe]]&amp;" ("&amp;TEXT(tab_plan[[#This Row],[Datum]],"T.M.")&amp;")","")</f>
        <v/>
      </c>
      <c r="Z200" s="13" t="e" cm="1">
        <f t="array" ref="Z200">tab_plan[[#This Row],[Datum]]=INDEX(tab_feiertage[Datum],SMALL(IF((tab_feiertage[Datum]=tab_plan[[#This Row],[Datum]])*(tab_feiertage[Gültigkeit]="x"),ROW(tab_feiertage[Datum])-31),1))</f>
        <v>#NUM!</v>
      </c>
    </row>
    <row r="201" spans="1:26" x14ac:dyDescent="0.25">
      <c r="A201" s="10" t="str">
        <f>TEXT(tab_plan[[#This Row],[Datum]],"TTTT")</f>
        <v>Freitag</v>
      </c>
      <c r="B201" s="9">
        <f t="shared" si="3"/>
        <v>44393</v>
      </c>
      <c r="C201" s="6"/>
      <c r="D201" s="6" t="str" cm="1">
        <f t="array" ref="D201">IFERROR(INDEX(tab_plan[Text],SMALL(IF(tab_plan[1. Wdh. am]=tab_plan[[#This Row],[Datum]],ROW(tab_plan[1. Wdh. am])-4),1)),"")</f>
        <v/>
      </c>
      <c r="E201" s="6" t="str" cm="1">
        <f t="array" ref="E201">IFERROR(INDEX(tab_plan[Text],SMALL(IF(tab_plan[2. Wdh. am]=tab_plan[[#This Row],[Datum]],ROW(tab_plan[2. Wdh. am])-4),1)),"")</f>
        <v/>
      </c>
      <c r="F201" s="6" t="str" cm="1">
        <f t="array" ref="F201">IFERROR(INDEX(tab_plan[Text],SMALL(IF(tab_plan[3. Wdh. am]=tab_plan[[#This Row],[Datum]],ROW(tab_plan[3. Wdh. am])-4),1)),"")</f>
        <v/>
      </c>
      <c r="G201" s="6" t="str" cm="1">
        <f t="array" ref="G201">IFERROR(INDEX(tab_plan[Text],SMALL(IF(tab_plan[4. Wdh. am]=tab_plan[[#This Row],[Datum]],ROW(tab_plan[4. Wdh. am])-4),1)),"")</f>
        <v/>
      </c>
      <c r="H201" s="6" t="str" cm="1">
        <f t="array" ref="H201">IFERROR(INDEX(tab_plan[Text],SMALL(IF(tab_plan[5. Wdh. am]=tab_plan[[#This Row],[Datum]],ROW(tab_plan[5. Wdh. am])-4),1)),"")</f>
        <v/>
      </c>
      <c r="I201" s="6" t="str" cm="1">
        <f t="array" ref="I201">IFERROR(INDEX(tab_plan[Text],SMALL(IF(tab_plan[6. Wdh. am]=tab_plan[[#This Row],[Datum]],ROW(tab_plan[6. Wdh. am])-4),1)),"")</f>
        <v/>
      </c>
      <c r="J201" s="6" t="str" cm="1">
        <f t="array" ref="J201">IFERROR(INDEX(tab_plan[Text],SMALL(IF(tab_plan[7. Wdh. am]=tab_plan[[#This Row],[Datum]],ROW(tab_plan[7. Wdh. am])-4),1)),"")</f>
        <v/>
      </c>
      <c r="K201" s="13">
        <f>IF(tab_plan[[#This Row],[1. Wdh. ]]&lt;&gt;"",tab_plan[[#This Row],[1. Wdh. ]],IFERROR(tab_plan[[#This Row],[Datum]]+VLOOKUP(tab_plan[[#This Row],[Wochentag]],tab_wiederholung[],2,0),""))</f>
        <v>44393</v>
      </c>
      <c r="L201" s="13">
        <f>IF(tab_plan[[#This Row],[2. Wdh. ]]&lt;&gt;"",tab_plan[[#This Row],[2. Wdh. ]],IFERROR(tab_plan[[#This Row],[Datum]]+VLOOKUP(tab_plan[[#This Row],[Wochentag]],tab_wiederholung[],3,0),""))</f>
        <v>44394</v>
      </c>
      <c r="M201" s="13">
        <f>IF(tab_plan[[#This Row],[3. Wdh. ]]&lt;&gt;"",tab_plan[[#This Row],[3. Wdh. ]],IFERROR(tab_plan[[#This Row],[Datum]]+VLOOKUP(tab_plan[[#This Row],[Wochentag]],tab_wiederholung[],4,0),""))</f>
        <v>44396</v>
      </c>
      <c r="N201" s="13">
        <f>IF(tab_plan[[#This Row],[4. Wdh. ]]&lt;&gt;"",tab_plan[[#This Row],[4. Wdh. ]],IFERROR(tab_plan[[#This Row],[Datum]]+VLOOKUP(tab_plan[[#This Row],[Wochentag]],tab_wiederholung[],5,0),""))</f>
        <v>44400</v>
      </c>
      <c r="O201" s="13">
        <f>IF(tab_plan[[#This Row],[5. Wdh. ]]&lt;&gt;"",tab_plan[[#This Row],[5. Wdh. ]],IFERROR(tab_plan[[#This Row],[Datum]]+VLOOKUP(tab_plan[[#This Row],[Wochentag]],tab_wiederholung[],6,0),""))</f>
        <v>44414</v>
      </c>
      <c r="P201" s="13">
        <f>IF(tab_plan[[#This Row],[6. Wdh. ]]&lt;&gt;"",tab_plan[[#This Row],[6. Wdh. ]],IFERROR(tab_plan[[#This Row],[Datum]]+VLOOKUP(tab_plan[[#This Row],[Wochentag]],tab_wiederholung[],7,0),""))</f>
        <v>44449</v>
      </c>
      <c r="Q201" s="13">
        <f>IF(tab_plan[[#This Row],[7. Wdh. ]]&lt;&gt;"",tab_plan[[#This Row],[7. Wdh. ]],IFERROR(tab_plan[[#This Row],[Datum]]+VLOOKUP(tab_plan[[#This Row],[Wochentag]],tab_wiederholung[],8,0),""))</f>
        <v>44757</v>
      </c>
      <c r="R201" s="13"/>
      <c r="S201" s="13"/>
      <c r="T201" s="13"/>
      <c r="U201" s="13"/>
      <c r="V201" s="13"/>
      <c r="W201" s="13"/>
      <c r="X201" s="13"/>
      <c r="Y201" s="13" t="str">
        <f>IF(tab_plan[[#This Row],[Aufgabe]]&lt;&gt;"",tab_plan[[#This Row],[Aufgabe]]&amp;" ("&amp;TEXT(tab_plan[[#This Row],[Datum]],"T.M.")&amp;")","")</f>
        <v/>
      </c>
      <c r="Z201" s="13" t="e" cm="1">
        <f t="array" ref="Z201">tab_plan[[#This Row],[Datum]]=INDEX(tab_feiertage[Datum],SMALL(IF((tab_feiertage[Datum]=tab_plan[[#This Row],[Datum]])*(tab_feiertage[Gültigkeit]="x"),ROW(tab_feiertage[Datum])-31),1))</f>
        <v>#NUM!</v>
      </c>
    </row>
    <row r="202" spans="1:26" x14ac:dyDescent="0.25">
      <c r="A202" s="10" t="str">
        <f>TEXT(tab_plan[[#This Row],[Datum]],"TTTT")</f>
        <v>Samstag</v>
      </c>
      <c r="B202" s="9">
        <f t="shared" si="3"/>
        <v>44394</v>
      </c>
      <c r="C202" s="6"/>
      <c r="D202" s="6" t="str" cm="1">
        <f t="array" ref="D202">IFERROR(INDEX(tab_plan[Text],SMALL(IF(tab_plan[1. Wdh. am]=tab_plan[[#This Row],[Datum]],ROW(tab_plan[1. Wdh. am])-4),1)),"")</f>
        <v/>
      </c>
      <c r="E202" s="6" t="str" cm="1">
        <f t="array" ref="E202">IFERROR(INDEX(tab_plan[Text],SMALL(IF(tab_plan[2. Wdh. am]=tab_plan[[#This Row],[Datum]],ROW(tab_plan[2. Wdh. am])-4),1)),"")</f>
        <v/>
      </c>
      <c r="F202" s="6" t="str" cm="1">
        <f t="array" ref="F202">IFERROR(INDEX(tab_plan[Text],SMALL(IF(tab_plan[3. Wdh. am]=tab_plan[[#This Row],[Datum]],ROW(tab_plan[3. Wdh. am])-4),1)),"")</f>
        <v/>
      </c>
      <c r="G202" s="6" t="str" cm="1">
        <f t="array" ref="G202">IFERROR(INDEX(tab_plan[Text],SMALL(IF(tab_plan[4. Wdh. am]=tab_plan[[#This Row],[Datum]],ROW(tab_plan[4. Wdh. am])-4),1)),"")</f>
        <v/>
      </c>
      <c r="H202" s="6" t="str" cm="1">
        <f t="array" ref="H202">IFERROR(INDEX(tab_plan[Text],SMALL(IF(tab_plan[5. Wdh. am]=tab_plan[[#This Row],[Datum]],ROW(tab_plan[5. Wdh. am])-4),1)),"")</f>
        <v/>
      </c>
      <c r="I202" s="6" t="str" cm="1">
        <f t="array" ref="I202">IFERROR(INDEX(tab_plan[Text],SMALL(IF(tab_plan[6. Wdh. am]=tab_plan[[#This Row],[Datum]],ROW(tab_plan[6. Wdh. am])-4),1)),"")</f>
        <v/>
      </c>
      <c r="J202" s="6" t="str" cm="1">
        <f t="array" ref="J202">IFERROR(INDEX(tab_plan[Text],SMALL(IF(tab_plan[7. Wdh. am]=tab_plan[[#This Row],[Datum]],ROW(tab_plan[7. Wdh. am])-4),1)),"")</f>
        <v/>
      </c>
      <c r="K202" s="13">
        <f>IF(tab_plan[[#This Row],[1. Wdh. ]]&lt;&gt;"",tab_plan[[#This Row],[1. Wdh. ]],IFERROR(tab_plan[[#This Row],[Datum]]+VLOOKUP(tab_plan[[#This Row],[Wochentag]],tab_wiederholung[],2,0),""))</f>
        <v>44394</v>
      </c>
      <c r="L202" s="13">
        <f>IF(tab_plan[[#This Row],[2. Wdh. ]]&lt;&gt;"",tab_plan[[#This Row],[2. Wdh. ]],IFERROR(tab_plan[[#This Row],[Datum]]+VLOOKUP(tab_plan[[#This Row],[Wochentag]],tab_wiederholung[],3,0),""))</f>
        <v>44395</v>
      </c>
      <c r="M202" s="13">
        <f>IF(tab_plan[[#This Row],[3. Wdh. ]]&lt;&gt;"",tab_plan[[#This Row],[3. Wdh. ]],IFERROR(tab_plan[[#This Row],[Datum]]+VLOOKUP(tab_plan[[#This Row],[Wochentag]],tab_wiederholung[],4,0),""))</f>
        <v>44397</v>
      </c>
      <c r="N202" s="13">
        <f>IF(tab_plan[[#This Row],[4. Wdh. ]]&lt;&gt;"",tab_plan[[#This Row],[4. Wdh. ]],IFERROR(tab_plan[[#This Row],[Datum]]+VLOOKUP(tab_plan[[#This Row],[Wochentag]],tab_wiederholung[],5,0),""))</f>
        <v>44401</v>
      </c>
      <c r="O202" s="13">
        <f>IF(tab_plan[[#This Row],[5. Wdh. ]]&lt;&gt;"",tab_plan[[#This Row],[5. Wdh. ]],IFERROR(tab_plan[[#This Row],[Datum]]+VLOOKUP(tab_plan[[#This Row],[Wochentag]],tab_wiederholung[],6,0),""))</f>
        <v>44415</v>
      </c>
      <c r="P202" s="13">
        <f>IF(tab_plan[[#This Row],[6. Wdh. ]]&lt;&gt;"",tab_plan[[#This Row],[6. Wdh. ]],IFERROR(tab_plan[[#This Row],[Datum]]+VLOOKUP(tab_plan[[#This Row],[Wochentag]],tab_wiederholung[],7,0),""))</f>
        <v>44450</v>
      </c>
      <c r="Q202" s="13">
        <f>IF(tab_plan[[#This Row],[7. Wdh. ]]&lt;&gt;"",tab_plan[[#This Row],[7. Wdh. ]],IFERROR(tab_plan[[#This Row],[Datum]]+VLOOKUP(tab_plan[[#This Row],[Wochentag]],tab_wiederholung[],8,0),""))</f>
        <v>44758</v>
      </c>
      <c r="R202" s="13"/>
      <c r="S202" s="13"/>
      <c r="T202" s="13"/>
      <c r="U202" s="13"/>
      <c r="V202" s="13"/>
      <c r="W202" s="13"/>
      <c r="X202" s="13"/>
      <c r="Y202" s="13" t="str">
        <f>IF(tab_plan[[#This Row],[Aufgabe]]&lt;&gt;"",tab_plan[[#This Row],[Aufgabe]]&amp;" ("&amp;TEXT(tab_plan[[#This Row],[Datum]],"T.M.")&amp;")","")</f>
        <v/>
      </c>
      <c r="Z202" s="13" t="e" cm="1">
        <f t="array" ref="Z202">tab_plan[[#This Row],[Datum]]=INDEX(tab_feiertage[Datum],SMALL(IF((tab_feiertage[Datum]=tab_plan[[#This Row],[Datum]])*(tab_feiertage[Gültigkeit]="x"),ROW(tab_feiertage[Datum])-31),1))</f>
        <v>#NUM!</v>
      </c>
    </row>
    <row r="203" spans="1:26" x14ac:dyDescent="0.25">
      <c r="A203" s="10" t="str">
        <f>TEXT(tab_plan[[#This Row],[Datum]],"TTTT")</f>
        <v>Sonntag</v>
      </c>
      <c r="B203" s="9">
        <f t="shared" si="3"/>
        <v>44395</v>
      </c>
      <c r="C203" s="6"/>
      <c r="D203" s="6" t="str" cm="1">
        <f t="array" ref="D203">IFERROR(INDEX(tab_plan[Text],SMALL(IF(tab_plan[1. Wdh. am]=tab_plan[[#This Row],[Datum]],ROW(tab_plan[1. Wdh. am])-4),1)),"")</f>
        <v/>
      </c>
      <c r="E203" s="6" t="str" cm="1">
        <f t="array" ref="E203">IFERROR(INDEX(tab_plan[Text],SMALL(IF(tab_plan[2. Wdh. am]=tab_plan[[#This Row],[Datum]],ROW(tab_plan[2. Wdh. am])-4),1)),"")</f>
        <v/>
      </c>
      <c r="F203" s="6" t="str" cm="1">
        <f t="array" ref="F203">IFERROR(INDEX(tab_plan[Text],SMALL(IF(tab_plan[3. Wdh. am]=tab_plan[[#This Row],[Datum]],ROW(tab_plan[3. Wdh. am])-4),1)),"")</f>
        <v/>
      </c>
      <c r="G203" s="6" t="str" cm="1">
        <f t="array" ref="G203">IFERROR(INDEX(tab_plan[Text],SMALL(IF(tab_plan[4. Wdh. am]=tab_plan[[#This Row],[Datum]],ROW(tab_plan[4. Wdh. am])-4),1)),"")</f>
        <v/>
      </c>
      <c r="H203" s="6" t="str" cm="1">
        <f t="array" ref="H203">IFERROR(INDEX(tab_plan[Text],SMALL(IF(tab_plan[5. Wdh. am]=tab_plan[[#This Row],[Datum]],ROW(tab_plan[5. Wdh. am])-4),1)),"")</f>
        <v/>
      </c>
      <c r="I203" s="6" t="str" cm="1">
        <f t="array" ref="I203">IFERROR(INDEX(tab_plan[Text],SMALL(IF(tab_plan[6. Wdh. am]=tab_plan[[#This Row],[Datum]],ROW(tab_plan[6. Wdh. am])-4),1)),"")</f>
        <v/>
      </c>
      <c r="J203" s="6" t="str" cm="1">
        <f t="array" ref="J203">IFERROR(INDEX(tab_plan[Text],SMALL(IF(tab_plan[7. Wdh. am]=tab_plan[[#This Row],[Datum]],ROW(tab_plan[7. Wdh. am])-4),1)),"")</f>
        <v/>
      </c>
      <c r="K203" s="13">
        <f>IF(tab_plan[[#This Row],[1. Wdh. ]]&lt;&gt;"",tab_plan[[#This Row],[1. Wdh. ]],IFERROR(tab_plan[[#This Row],[Datum]]+VLOOKUP(tab_plan[[#This Row],[Wochentag]],tab_wiederholung[],2,0),""))</f>
        <v>44395</v>
      </c>
      <c r="L203" s="13">
        <f>IF(tab_plan[[#This Row],[2. Wdh. ]]&lt;&gt;"",tab_plan[[#This Row],[2. Wdh. ]],IFERROR(tab_plan[[#This Row],[Datum]]+VLOOKUP(tab_plan[[#This Row],[Wochentag]],tab_wiederholung[],3,0),""))</f>
        <v>44396</v>
      </c>
      <c r="M203" s="13">
        <f>IF(tab_plan[[#This Row],[3. Wdh. ]]&lt;&gt;"",tab_plan[[#This Row],[3. Wdh. ]],IFERROR(tab_plan[[#This Row],[Datum]]+VLOOKUP(tab_plan[[#This Row],[Wochentag]],tab_wiederholung[],4,0),""))</f>
        <v>44398</v>
      </c>
      <c r="N203" s="13">
        <f>IF(tab_plan[[#This Row],[4. Wdh. ]]&lt;&gt;"",tab_plan[[#This Row],[4. Wdh. ]],IFERROR(tab_plan[[#This Row],[Datum]]+VLOOKUP(tab_plan[[#This Row],[Wochentag]],tab_wiederholung[],5,0),""))</f>
        <v>44402</v>
      </c>
      <c r="O203" s="13">
        <f>IF(tab_plan[[#This Row],[5. Wdh. ]]&lt;&gt;"",tab_plan[[#This Row],[5. Wdh. ]],IFERROR(tab_plan[[#This Row],[Datum]]+VLOOKUP(tab_plan[[#This Row],[Wochentag]],tab_wiederholung[],6,0),""))</f>
        <v>44416</v>
      </c>
      <c r="P203" s="13">
        <f>IF(tab_plan[[#This Row],[6. Wdh. ]]&lt;&gt;"",tab_plan[[#This Row],[6. Wdh. ]],IFERROR(tab_plan[[#This Row],[Datum]]+VLOOKUP(tab_plan[[#This Row],[Wochentag]],tab_wiederholung[],7,0),""))</f>
        <v>44451</v>
      </c>
      <c r="Q203" s="13">
        <f>IF(tab_plan[[#This Row],[7. Wdh. ]]&lt;&gt;"",tab_plan[[#This Row],[7. Wdh. ]],IFERROR(tab_plan[[#This Row],[Datum]]+VLOOKUP(tab_plan[[#This Row],[Wochentag]],tab_wiederholung[],8,0),""))</f>
        <v>44759</v>
      </c>
      <c r="R203" s="13"/>
      <c r="S203" s="13"/>
      <c r="T203" s="13"/>
      <c r="U203" s="13"/>
      <c r="V203" s="13"/>
      <c r="W203" s="13"/>
      <c r="X203" s="13"/>
      <c r="Y203" s="13" t="str">
        <f>IF(tab_plan[[#This Row],[Aufgabe]]&lt;&gt;"",tab_plan[[#This Row],[Aufgabe]]&amp;" ("&amp;TEXT(tab_plan[[#This Row],[Datum]],"T.M.")&amp;")","")</f>
        <v/>
      </c>
      <c r="Z203" s="13" t="e" cm="1">
        <f t="array" ref="Z203">tab_plan[[#This Row],[Datum]]=INDEX(tab_feiertage[Datum],SMALL(IF((tab_feiertage[Datum]=tab_plan[[#This Row],[Datum]])*(tab_feiertage[Gültigkeit]="x"),ROW(tab_feiertage[Datum])-31),1))</f>
        <v>#NUM!</v>
      </c>
    </row>
    <row r="204" spans="1:26" x14ac:dyDescent="0.25">
      <c r="A204" s="10" t="str">
        <f>TEXT(tab_plan[[#This Row],[Datum]],"TTTT")</f>
        <v>Montag</v>
      </c>
      <c r="B204" s="9">
        <f t="shared" si="3"/>
        <v>44396</v>
      </c>
      <c r="C204" s="6"/>
      <c r="D204" s="6" t="str" cm="1">
        <f t="array" ref="D204">IFERROR(INDEX(tab_plan[Text],SMALL(IF(tab_plan[1. Wdh. am]=tab_plan[[#This Row],[Datum]],ROW(tab_plan[1. Wdh. am])-4),1)),"")</f>
        <v/>
      </c>
      <c r="E204" s="6" t="str" cm="1">
        <f t="array" ref="E204">IFERROR(INDEX(tab_plan[Text],SMALL(IF(tab_plan[2. Wdh. am]=tab_plan[[#This Row],[Datum]],ROW(tab_plan[2. Wdh. am])-4),1)),"")</f>
        <v/>
      </c>
      <c r="F204" s="6" t="str" cm="1">
        <f t="array" ref="F204">IFERROR(INDEX(tab_plan[Text],SMALL(IF(tab_plan[3. Wdh. am]=tab_plan[[#This Row],[Datum]],ROW(tab_plan[3. Wdh. am])-4),1)),"")</f>
        <v/>
      </c>
      <c r="G204" s="6" t="str" cm="1">
        <f t="array" ref="G204">IFERROR(INDEX(tab_plan[Text],SMALL(IF(tab_plan[4. Wdh. am]=tab_plan[[#This Row],[Datum]],ROW(tab_plan[4. Wdh. am])-4),1)),"")</f>
        <v/>
      </c>
      <c r="H204" s="6" t="str" cm="1">
        <f t="array" ref="H204">IFERROR(INDEX(tab_plan[Text],SMALL(IF(tab_plan[5. Wdh. am]=tab_plan[[#This Row],[Datum]],ROW(tab_plan[5. Wdh. am])-4),1)),"")</f>
        <v/>
      </c>
      <c r="I204" s="6" t="str" cm="1">
        <f t="array" ref="I204">IFERROR(INDEX(tab_plan[Text],SMALL(IF(tab_plan[6. Wdh. am]=tab_plan[[#This Row],[Datum]],ROW(tab_plan[6. Wdh. am])-4),1)),"")</f>
        <v/>
      </c>
      <c r="J204" s="6" t="str" cm="1">
        <f t="array" ref="J204">IFERROR(INDEX(tab_plan[Text],SMALL(IF(tab_plan[7. Wdh. am]=tab_plan[[#This Row],[Datum]],ROW(tab_plan[7. Wdh. am])-4),1)),"")</f>
        <v/>
      </c>
      <c r="K204" s="13">
        <f>IF(tab_plan[[#This Row],[1. Wdh. ]]&lt;&gt;"",tab_plan[[#This Row],[1. Wdh. ]],IFERROR(tab_plan[[#This Row],[Datum]]+VLOOKUP(tab_plan[[#This Row],[Wochentag]],tab_wiederholung[],2,0),""))</f>
        <v>44396</v>
      </c>
      <c r="L204" s="13">
        <f>IF(tab_plan[[#This Row],[2. Wdh. ]]&lt;&gt;"",tab_plan[[#This Row],[2. Wdh. ]],IFERROR(tab_plan[[#This Row],[Datum]]+VLOOKUP(tab_plan[[#This Row],[Wochentag]],tab_wiederholung[],3,0),""))</f>
        <v>44397</v>
      </c>
      <c r="M204" s="13">
        <f>IF(tab_plan[[#This Row],[3. Wdh. ]]&lt;&gt;"",tab_plan[[#This Row],[3. Wdh. ]],IFERROR(tab_plan[[#This Row],[Datum]]+VLOOKUP(tab_plan[[#This Row],[Wochentag]],tab_wiederholung[],4,0),""))</f>
        <v>44399</v>
      </c>
      <c r="N204" s="13">
        <f>IF(tab_plan[[#This Row],[4. Wdh. ]]&lt;&gt;"",tab_plan[[#This Row],[4. Wdh. ]],IFERROR(tab_plan[[#This Row],[Datum]]+VLOOKUP(tab_plan[[#This Row],[Wochentag]],tab_wiederholung[],5,0),""))</f>
        <v>44403</v>
      </c>
      <c r="O204" s="13">
        <f>IF(tab_plan[[#This Row],[5. Wdh. ]]&lt;&gt;"",tab_plan[[#This Row],[5. Wdh. ]],IFERROR(tab_plan[[#This Row],[Datum]]+VLOOKUP(tab_plan[[#This Row],[Wochentag]],tab_wiederholung[],6,0),""))</f>
        <v>44417</v>
      </c>
      <c r="P204" s="13">
        <f>IF(tab_plan[[#This Row],[6. Wdh. ]]&lt;&gt;"",tab_plan[[#This Row],[6. Wdh. ]],IFERROR(tab_plan[[#This Row],[Datum]]+VLOOKUP(tab_plan[[#This Row],[Wochentag]],tab_wiederholung[],7,0),""))</f>
        <v>44452</v>
      </c>
      <c r="Q204" s="13">
        <f>IF(tab_plan[[#This Row],[7. Wdh. ]]&lt;&gt;"",tab_plan[[#This Row],[7. Wdh. ]],IFERROR(tab_plan[[#This Row],[Datum]]+VLOOKUP(tab_plan[[#This Row],[Wochentag]],tab_wiederholung[],8,0),""))</f>
        <v>44760</v>
      </c>
      <c r="R204" s="13"/>
      <c r="S204" s="13"/>
      <c r="T204" s="13"/>
      <c r="U204" s="13"/>
      <c r="V204" s="13"/>
      <c r="W204" s="13"/>
      <c r="X204" s="13"/>
      <c r="Y204" s="13" t="str">
        <f>IF(tab_plan[[#This Row],[Aufgabe]]&lt;&gt;"",tab_plan[[#This Row],[Aufgabe]]&amp;" ("&amp;TEXT(tab_plan[[#This Row],[Datum]],"T.M.")&amp;")","")</f>
        <v/>
      </c>
      <c r="Z204" s="13" t="e" cm="1">
        <f t="array" ref="Z204">tab_plan[[#This Row],[Datum]]=INDEX(tab_feiertage[Datum],SMALL(IF((tab_feiertage[Datum]=tab_plan[[#This Row],[Datum]])*(tab_feiertage[Gültigkeit]="x"),ROW(tab_feiertage[Datum])-31),1))</f>
        <v>#NUM!</v>
      </c>
    </row>
    <row r="205" spans="1:26" x14ac:dyDescent="0.25">
      <c r="A205" s="10" t="str">
        <f>TEXT(tab_plan[[#This Row],[Datum]],"TTTT")</f>
        <v>Dienstag</v>
      </c>
      <c r="B205" s="9">
        <f t="shared" si="3"/>
        <v>44397</v>
      </c>
      <c r="C205" s="6"/>
      <c r="D205" s="6" t="str" cm="1">
        <f t="array" ref="D205">IFERROR(INDEX(tab_plan[Text],SMALL(IF(tab_plan[1. Wdh. am]=tab_plan[[#This Row],[Datum]],ROW(tab_plan[1. Wdh. am])-4),1)),"")</f>
        <v/>
      </c>
      <c r="E205" s="6" t="str" cm="1">
        <f t="array" ref="E205">IFERROR(INDEX(tab_plan[Text],SMALL(IF(tab_plan[2. Wdh. am]=tab_plan[[#This Row],[Datum]],ROW(tab_plan[2. Wdh. am])-4),1)),"")</f>
        <v/>
      </c>
      <c r="F205" s="6" t="str" cm="1">
        <f t="array" ref="F205">IFERROR(INDEX(tab_plan[Text],SMALL(IF(tab_plan[3. Wdh. am]=tab_plan[[#This Row],[Datum]],ROW(tab_plan[3. Wdh. am])-4),1)),"")</f>
        <v/>
      </c>
      <c r="G205" s="6" t="str" cm="1">
        <f t="array" ref="G205">IFERROR(INDEX(tab_plan[Text],SMALL(IF(tab_plan[4. Wdh. am]=tab_plan[[#This Row],[Datum]],ROW(tab_plan[4. Wdh. am])-4),1)),"")</f>
        <v/>
      </c>
      <c r="H205" s="6" t="str" cm="1">
        <f t="array" ref="H205">IFERROR(INDEX(tab_plan[Text],SMALL(IF(tab_plan[5. Wdh. am]=tab_plan[[#This Row],[Datum]],ROW(tab_plan[5. Wdh. am])-4),1)),"")</f>
        <v/>
      </c>
      <c r="I205" s="6" t="str" cm="1">
        <f t="array" ref="I205">IFERROR(INDEX(tab_plan[Text],SMALL(IF(tab_plan[6. Wdh. am]=tab_plan[[#This Row],[Datum]],ROW(tab_plan[6. Wdh. am])-4),1)),"")</f>
        <v/>
      </c>
      <c r="J205" s="6" t="str" cm="1">
        <f t="array" ref="J205">IFERROR(INDEX(tab_plan[Text],SMALL(IF(tab_plan[7. Wdh. am]=tab_plan[[#This Row],[Datum]],ROW(tab_plan[7. Wdh. am])-4),1)),"")</f>
        <v/>
      </c>
      <c r="K205" s="13">
        <f>IF(tab_plan[[#This Row],[1. Wdh. ]]&lt;&gt;"",tab_plan[[#This Row],[1. Wdh. ]],IFERROR(tab_plan[[#This Row],[Datum]]+VLOOKUP(tab_plan[[#This Row],[Wochentag]],tab_wiederholung[],2,0),""))</f>
        <v>44397</v>
      </c>
      <c r="L205" s="13">
        <f>IF(tab_plan[[#This Row],[2. Wdh. ]]&lt;&gt;"",tab_plan[[#This Row],[2. Wdh. ]],IFERROR(tab_plan[[#This Row],[Datum]]+VLOOKUP(tab_plan[[#This Row],[Wochentag]],tab_wiederholung[],3,0),""))</f>
        <v>44398</v>
      </c>
      <c r="M205" s="13">
        <f>IF(tab_plan[[#This Row],[3. Wdh. ]]&lt;&gt;"",tab_plan[[#This Row],[3. Wdh. ]],IFERROR(tab_plan[[#This Row],[Datum]]+VLOOKUP(tab_plan[[#This Row],[Wochentag]],tab_wiederholung[],4,0),""))</f>
        <v>44400</v>
      </c>
      <c r="N205" s="13">
        <f>IF(tab_plan[[#This Row],[4. Wdh. ]]&lt;&gt;"",tab_plan[[#This Row],[4. Wdh. ]],IFERROR(tab_plan[[#This Row],[Datum]]+VLOOKUP(tab_plan[[#This Row],[Wochentag]],tab_wiederholung[],5,0),""))</f>
        <v>44404</v>
      </c>
      <c r="O205" s="13">
        <f>IF(tab_plan[[#This Row],[5. Wdh. ]]&lt;&gt;"",tab_plan[[#This Row],[5. Wdh. ]],IFERROR(tab_plan[[#This Row],[Datum]]+VLOOKUP(tab_plan[[#This Row],[Wochentag]],tab_wiederholung[],6,0),""))</f>
        <v>44418</v>
      </c>
      <c r="P205" s="13">
        <f>IF(tab_plan[[#This Row],[6. Wdh. ]]&lt;&gt;"",tab_plan[[#This Row],[6. Wdh. ]],IFERROR(tab_plan[[#This Row],[Datum]]+VLOOKUP(tab_plan[[#This Row],[Wochentag]],tab_wiederholung[],7,0),""))</f>
        <v>44453</v>
      </c>
      <c r="Q205" s="13">
        <f>IF(tab_plan[[#This Row],[7. Wdh. ]]&lt;&gt;"",tab_plan[[#This Row],[7. Wdh. ]],IFERROR(tab_plan[[#This Row],[Datum]]+VLOOKUP(tab_plan[[#This Row],[Wochentag]],tab_wiederholung[],8,0),""))</f>
        <v>44761</v>
      </c>
      <c r="R205" s="13"/>
      <c r="S205" s="13"/>
      <c r="T205" s="13"/>
      <c r="U205" s="13"/>
      <c r="V205" s="13"/>
      <c r="W205" s="13"/>
      <c r="X205" s="13"/>
      <c r="Y205" s="13" t="str">
        <f>IF(tab_plan[[#This Row],[Aufgabe]]&lt;&gt;"",tab_plan[[#This Row],[Aufgabe]]&amp;" ("&amp;TEXT(tab_plan[[#This Row],[Datum]],"T.M.")&amp;")","")</f>
        <v/>
      </c>
      <c r="Z205" s="13" t="e" cm="1">
        <f t="array" ref="Z205">tab_plan[[#This Row],[Datum]]=INDEX(tab_feiertage[Datum],SMALL(IF((tab_feiertage[Datum]=tab_plan[[#This Row],[Datum]])*(tab_feiertage[Gültigkeit]="x"),ROW(tab_feiertage[Datum])-31),1))</f>
        <v>#NUM!</v>
      </c>
    </row>
    <row r="206" spans="1:26" x14ac:dyDescent="0.25">
      <c r="A206" s="10" t="str">
        <f>TEXT(tab_plan[[#This Row],[Datum]],"TTTT")</f>
        <v>Mittwoch</v>
      </c>
      <c r="B206" s="9">
        <f t="shared" si="3"/>
        <v>44398</v>
      </c>
      <c r="C206" s="6"/>
      <c r="D206" s="6" t="str" cm="1">
        <f t="array" ref="D206">IFERROR(INDEX(tab_plan[Text],SMALL(IF(tab_plan[1. Wdh. am]=tab_plan[[#This Row],[Datum]],ROW(tab_plan[1. Wdh. am])-4),1)),"")</f>
        <v/>
      </c>
      <c r="E206" s="6" t="str" cm="1">
        <f t="array" ref="E206">IFERROR(INDEX(tab_plan[Text],SMALL(IF(tab_plan[2. Wdh. am]=tab_plan[[#This Row],[Datum]],ROW(tab_plan[2. Wdh. am])-4),1)),"")</f>
        <v/>
      </c>
      <c r="F206" s="6" t="str" cm="1">
        <f t="array" ref="F206">IFERROR(INDEX(tab_plan[Text],SMALL(IF(tab_plan[3. Wdh. am]=tab_plan[[#This Row],[Datum]],ROW(tab_plan[3. Wdh. am])-4),1)),"")</f>
        <v/>
      </c>
      <c r="G206" s="6" t="str" cm="1">
        <f t="array" ref="G206">IFERROR(INDEX(tab_plan[Text],SMALL(IF(tab_plan[4. Wdh. am]=tab_plan[[#This Row],[Datum]],ROW(tab_plan[4. Wdh. am])-4),1)),"")</f>
        <v/>
      </c>
      <c r="H206" s="6" t="str" cm="1">
        <f t="array" ref="H206">IFERROR(INDEX(tab_plan[Text],SMALL(IF(tab_plan[5. Wdh. am]=tab_plan[[#This Row],[Datum]],ROW(tab_plan[5. Wdh. am])-4),1)),"")</f>
        <v/>
      </c>
      <c r="I206" s="6" t="str" cm="1">
        <f t="array" ref="I206">IFERROR(INDEX(tab_plan[Text],SMALL(IF(tab_plan[6. Wdh. am]=tab_plan[[#This Row],[Datum]],ROW(tab_plan[6. Wdh. am])-4),1)),"")</f>
        <v/>
      </c>
      <c r="J206" s="6" t="str" cm="1">
        <f t="array" ref="J206">IFERROR(INDEX(tab_plan[Text],SMALL(IF(tab_plan[7. Wdh. am]=tab_plan[[#This Row],[Datum]],ROW(tab_plan[7. Wdh. am])-4),1)),"")</f>
        <v/>
      </c>
      <c r="K206" s="13">
        <f>IF(tab_plan[[#This Row],[1. Wdh. ]]&lt;&gt;"",tab_plan[[#This Row],[1. Wdh. ]],IFERROR(tab_plan[[#This Row],[Datum]]+VLOOKUP(tab_plan[[#This Row],[Wochentag]],tab_wiederholung[],2,0),""))</f>
        <v>44398</v>
      </c>
      <c r="L206" s="13">
        <f>IF(tab_plan[[#This Row],[2. Wdh. ]]&lt;&gt;"",tab_plan[[#This Row],[2. Wdh. ]],IFERROR(tab_plan[[#This Row],[Datum]]+VLOOKUP(tab_plan[[#This Row],[Wochentag]],tab_wiederholung[],3,0),""))</f>
        <v>44399</v>
      </c>
      <c r="M206" s="13">
        <f>IF(tab_plan[[#This Row],[3. Wdh. ]]&lt;&gt;"",tab_plan[[#This Row],[3. Wdh. ]],IFERROR(tab_plan[[#This Row],[Datum]]+VLOOKUP(tab_plan[[#This Row],[Wochentag]],tab_wiederholung[],4,0),""))</f>
        <v>44401</v>
      </c>
      <c r="N206" s="13">
        <f>IF(tab_plan[[#This Row],[4. Wdh. ]]&lt;&gt;"",tab_plan[[#This Row],[4. Wdh. ]],IFERROR(tab_plan[[#This Row],[Datum]]+VLOOKUP(tab_plan[[#This Row],[Wochentag]],tab_wiederholung[],5,0),""))</f>
        <v>44405</v>
      </c>
      <c r="O206" s="13">
        <f>IF(tab_plan[[#This Row],[5. Wdh. ]]&lt;&gt;"",tab_plan[[#This Row],[5. Wdh. ]],IFERROR(tab_plan[[#This Row],[Datum]]+VLOOKUP(tab_plan[[#This Row],[Wochentag]],tab_wiederholung[],6,0),""))</f>
        <v>44419</v>
      </c>
      <c r="P206" s="13">
        <f>IF(tab_plan[[#This Row],[6. Wdh. ]]&lt;&gt;"",tab_plan[[#This Row],[6. Wdh. ]],IFERROR(tab_plan[[#This Row],[Datum]]+VLOOKUP(tab_plan[[#This Row],[Wochentag]],tab_wiederholung[],7,0),""))</f>
        <v>44454</v>
      </c>
      <c r="Q206" s="13">
        <f>IF(tab_plan[[#This Row],[7. Wdh. ]]&lt;&gt;"",tab_plan[[#This Row],[7. Wdh. ]],IFERROR(tab_plan[[#This Row],[Datum]]+VLOOKUP(tab_plan[[#This Row],[Wochentag]],tab_wiederholung[],8,0),""))</f>
        <v>44762</v>
      </c>
      <c r="R206" s="13"/>
      <c r="S206" s="13"/>
      <c r="T206" s="13"/>
      <c r="U206" s="13"/>
      <c r="V206" s="13"/>
      <c r="W206" s="13"/>
      <c r="X206" s="13"/>
      <c r="Y206" s="13" t="str">
        <f>IF(tab_plan[[#This Row],[Aufgabe]]&lt;&gt;"",tab_plan[[#This Row],[Aufgabe]]&amp;" ("&amp;TEXT(tab_plan[[#This Row],[Datum]],"T.M.")&amp;")","")</f>
        <v/>
      </c>
      <c r="Z206" s="13" t="e" cm="1">
        <f t="array" ref="Z206">tab_plan[[#This Row],[Datum]]=INDEX(tab_feiertage[Datum],SMALL(IF((tab_feiertage[Datum]=tab_plan[[#This Row],[Datum]])*(tab_feiertage[Gültigkeit]="x"),ROW(tab_feiertage[Datum])-31),1))</f>
        <v>#NUM!</v>
      </c>
    </row>
    <row r="207" spans="1:26" x14ac:dyDescent="0.25">
      <c r="A207" s="10" t="str">
        <f>TEXT(tab_plan[[#This Row],[Datum]],"TTTT")</f>
        <v>Donnerstag</v>
      </c>
      <c r="B207" s="9">
        <f t="shared" si="3"/>
        <v>44399</v>
      </c>
      <c r="C207" s="6"/>
      <c r="D207" s="6" t="str" cm="1">
        <f t="array" ref="D207">IFERROR(INDEX(tab_plan[Text],SMALL(IF(tab_plan[1. Wdh. am]=tab_plan[[#This Row],[Datum]],ROW(tab_plan[1. Wdh. am])-4),1)),"")</f>
        <v/>
      </c>
      <c r="E207" s="6" t="str" cm="1">
        <f t="array" ref="E207">IFERROR(INDEX(tab_plan[Text],SMALL(IF(tab_plan[2. Wdh. am]=tab_plan[[#This Row],[Datum]],ROW(tab_plan[2. Wdh. am])-4),1)),"")</f>
        <v/>
      </c>
      <c r="F207" s="6" t="str" cm="1">
        <f t="array" ref="F207">IFERROR(INDEX(tab_plan[Text],SMALL(IF(tab_plan[3. Wdh. am]=tab_plan[[#This Row],[Datum]],ROW(tab_plan[3. Wdh. am])-4),1)),"")</f>
        <v/>
      </c>
      <c r="G207" s="6" t="str" cm="1">
        <f t="array" ref="G207">IFERROR(INDEX(tab_plan[Text],SMALL(IF(tab_plan[4. Wdh. am]=tab_plan[[#This Row],[Datum]],ROW(tab_plan[4. Wdh. am])-4),1)),"")</f>
        <v/>
      </c>
      <c r="H207" s="6" t="str" cm="1">
        <f t="array" ref="H207">IFERROR(INDEX(tab_plan[Text],SMALL(IF(tab_plan[5. Wdh. am]=tab_plan[[#This Row],[Datum]],ROW(tab_plan[5. Wdh. am])-4),1)),"")</f>
        <v/>
      </c>
      <c r="I207" s="6" t="str" cm="1">
        <f t="array" ref="I207">IFERROR(INDEX(tab_plan[Text],SMALL(IF(tab_plan[6. Wdh. am]=tab_plan[[#This Row],[Datum]],ROW(tab_plan[6. Wdh. am])-4),1)),"")</f>
        <v/>
      </c>
      <c r="J207" s="6" t="str" cm="1">
        <f t="array" ref="J207">IFERROR(INDEX(tab_plan[Text],SMALL(IF(tab_plan[7. Wdh. am]=tab_plan[[#This Row],[Datum]],ROW(tab_plan[7. Wdh. am])-4),1)),"")</f>
        <v/>
      </c>
      <c r="K207" s="13">
        <f>IF(tab_plan[[#This Row],[1. Wdh. ]]&lt;&gt;"",tab_plan[[#This Row],[1. Wdh. ]],IFERROR(tab_plan[[#This Row],[Datum]]+VLOOKUP(tab_plan[[#This Row],[Wochentag]],tab_wiederholung[],2,0),""))</f>
        <v>44399</v>
      </c>
      <c r="L207" s="13">
        <f>IF(tab_plan[[#This Row],[2. Wdh. ]]&lt;&gt;"",tab_plan[[#This Row],[2. Wdh. ]],IFERROR(tab_plan[[#This Row],[Datum]]+VLOOKUP(tab_plan[[#This Row],[Wochentag]],tab_wiederholung[],3,0),""))</f>
        <v>44400</v>
      </c>
      <c r="M207" s="13">
        <f>IF(tab_plan[[#This Row],[3. Wdh. ]]&lt;&gt;"",tab_plan[[#This Row],[3. Wdh. ]],IFERROR(tab_plan[[#This Row],[Datum]]+VLOOKUP(tab_plan[[#This Row],[Wochentag]],tab_wiederholung[],4,0),""))</f>
        <v>44402</v>
      </c>
      <c r="N207" s="13">
        <f>IF(tab_plan[[#This Row],[4. Wdh. ]]&lt;&gt;"",tab_plan[[#This Row],[4. Wdh. ]],IFERROR(tab_plan[[#This Row],[Datum]]+VLOOKUP(tab_plan[[#This Row],[Wochentag]],tab_wiederholung[],5,0),""))</f>
        <v>44406</v>
      </c>
      <c r="O207" s="13">
        <f>IF(tab_plan[[#This Row],[5. Wdh. ]]&lt;&gt;"",tab_plan[[#This Row],[5. Wdh. ]],IFERROR(tab_plan[[#This Row],[Datum]]+VLOOKUP(tab_plan[[#This Row],[Wochentag]],tab_wiederholung[],6,0),""))</f>
        <v>44420</v>
      </c>
      <c r="P207" s="13">
        <f>IF(tab_plan[[#This Row],[6. Wdh. ]]&lt;&gt;"",tab_plan[[#This Row],[6. Wdh. ]],IFERROR(tab_plan[[#This Row],[Datum]]+VLOOKUP(tab_plan[[#This Row],[Wochentag]],tab_wiederholung[],7,0),""))</f>
        <v>44455</v>
      </c>
      <c r="Q207" s="13">
        <f>IF(tab_plan[[#This Row],[7. Wdh. ]]&lt;&gt;"",tab_plan[[#This Row],[7. Wdh. ]],IFERROR(tab_plan[[#This Row],[Datum]]+VLOOKUP(tab_plan[[#This Row],[Wochentag]],tab_wiederholung[],8,0),""))</f>
        <v>44763</v>
      </c>
      <c r="R207" s="13"/>
      <c r="S207" s="13"/>
      <c r="T207" s="13"/>
      <c r="U207" s="13"/>
      <c r="V207" s="13"/>
      <c r="W207" s="13"/>
      <c r="X207" s="13"/>
      <c r="Y207" s="13" t="str">
        <f>IF(tab_plan[[#This Row],[Aufgabe]]&lt;&gt;"",tab_plan[[#This Row],[Aufgabe]]&amp;" ("&amp;TEXT(tab_plan[[#This Row],[Datum]],"T.M.")&amp;")","")</f>
        <v/>
      </c>
      <c r="Z207" s="13" t="e" cm="1">
        <f t="array" ref="Z207">tab_plan[[#This Row],[Datum]]=INDEX(tab_feiertage[Datum],SMALL(IF((tab_feiertage[Datum]=tab_plan[[#This Row],[Datum]])*(tab_feiertage[Gültigkeit]="x"),ROW(tab_feiertage[Datum])-31),1))</f>
        <v>#NUM!</v>
      </c>
    </row>
    <row r="208" spans="1:26" x14ac:dyDescent="0.25">
      <c r="A208" s="10" t="str">
        <f>TEXT(tab_plan[[#This Row],[Datum]],"TTTT")</f>
        <v>Freitag</v>
      </c>
      <c r="B208" s="9">
        <f t="shared" si="3"/>
        <v>44400</v>
      </c>
      <c r="C208" s="6"/>
      <c r="D208" s="6" t="str" cm="1">
        <f t="array" ref="D208">IFERROR(INDEX(tab_plan[Text],SMALL(IF(tab_plan[1. Wdh. am]=tab_plan[[#This Row],[Datum]],ROW(tab_plan[1. Wdh. am])-4),1)),"")</f>
        <v/>
      </c>
      <c r="E208" s="6" t="str" cm="1">
        <f t="array" ref="E208">IFERROR(INDEX(tab_plan[Text],SMALL(IF(tab_plan[2. Wdh. am]=tab_plan[[#This Row],[Datum]],ROW(tab_plan[2. Wdh. am])-4),1)),"")</f>
        <v/>
      </c>
      <c r="F208" s="6" t="str" cm="1">
        <f t="array" ref="F208">IFERROR(INDEX(tab_plan[Text],SMALL(IF(tab_plan[3. Wdh. am]=tab_plan[[#This Row],[Datum]],ROW(tab_plan[3. Wdh. am])-4),1)),"")</f>
        <v/>
      </c>
      <c r="G208" s="6" t="str" cm="1">
        <f t="array" ref="G208">IFERROR(INDEX(tab_plan[Text],SMALL(IF(tab_plan[4. Wdh. am]=tab_plan[[#This Row],[Datum]],ROW(tab_plan[4. Wdh. am])-4),1)),"")</f>
        <v/>
      </c>
      <c r="H208" s="6" t="str" cm="1">
        <f t="array" ref="H208">IFERROR(INDEX(tab_plan[Text],SMALL(IF(tab_plan[5. Wdh. am]=tab_plan[[#This Row],[Datum]],ROW(tab_plan[5. Wdh. am])-4),1)),"")</f>
        <v/>
      </c>
      <c r="I208" s="6" t="str" cm="1">
        <f t="array" ref="I208">IFERROR(INDEX(tab_plan[Text],SMALL(IF(tab_plan[6. Wdh. am]=tab_plan[[#This Row],[Datum]],ROW(tab_plan[6. Wdh. am])-4),1)),"")</f>
        <v/>
      </c>
      <c r="J208" s="6" t="str" cm="1">
        <f t="array" ref="J208">IFERROR(INDEX(tab_plan[Text],SMALL(IF(tab_plan[7. Wdh. am]=tab_plan[[#This Row],[Datum]],ROW(tab_plan[7. Wdh. am])-4),1)),"")</f>
        <v/>
      </c>
      <c r="K208" s="13">
        <f>IF(tab_plan[[#This Row],[1. Wdh. ]]&lt;&gt;"",tab_plan[[#This Row],[1. Wdh. ]],IFERROR(tab_plan[[#This Row],[Datum]]+VLOOKUP(tab_plan[[#This Row],[Wochentag]],tab_wiederholung[],2,0),""))</f>
        <v>44400</v>
      </c>
      <c r="L208" s="13">
        <f>IF(tab_plan[[#This Row],[2. Wdh. ]]&lt;&gt;"",tab_plan[[#This Row],[2. Wdh. ]],IFERROR(tab_plan[[#This Row],[Datum]]+VLOOKUP(tab_plan[[#This Row],[Wochentag]],tab_wiederholung[],3,0),""))</f>
        <v>44401</v>
      </c>
      <c r="M208" s="13">
        <f>IF(tab_plan[[#This Row],[3. Wdh. ]]&lt;&gt;"",tab_plan[[#This Row],[3. Wdh. ]],IFERROR(tab_plan[[#This Row],[Datum]]+VLOOKUP(tab_plan[[#This Row],[Wochentag]],tab_wiederholung[],4,0),""))</f>
        <v>44403</v>
      </c>
      <c r="N208" s="13">
        <f>IF(tab_plan[[#This Row],[4. Wdh. ]]&lt;&gt;"",tab_plan[[#This Row],[4. Wdh. ]],IFERROR(tab_plan[[#This Row],[Datum]]+VLOOKUP(tab_plan[[#This Row],[Wochentag]],tab_wiederholung[],5,0),""))</f>
        <v>44407</v>
      </c>
      <c r="O208" s="13">
        <f>IF(tab_plan[[#This Row],[5. Wdh. ]]&lt;&gt;"",tab_plan[[#This Row],[5. Wdh. ]],IFERROR(tab_plan[[#This Row],[Datum]]+VLOOKUP(tab_plan[[#This Row],[Wochentag]],tab_wiederholung[],6,0),""))</f>
        <v>44421</v>
      </c>
      <c r="P208" s="13">
        <f>IF(tab_plan[[#This Row],[6. Wdh. ]]&lt;&gt;"",tab_plan[[#This Row],[6. Wdh. ]],IFERROR(tab_plan[[#This Row],[Datum]]+VLOOKUP(tab_plan[[#This Row],[Wochentag]],tab_wiederholung[],7,0),""))</f>
        <v>44456</v>
      </c>
      <c r="Q208" s="13">
        <f>IF(tab_plan[[#This Row],[7. Wdh. ]]&lt;&gt;"",tab_plan[[#This Row],[7. Wdh. ]],IFERROR(tab_plan[[#This Row],[Datum]]+VLOOKUP(tab_plan[[#This Row],[Wochentag]],tab_wiederholung[],8,0),""))</f>
        <v>44764</v>
      </c>
      <c r="R208" s="13"/>
      <c r="S208" s="13"/>
      <c r="T208" s="13"/>
      <c r="U208" s="13"/>
      <c r="V208" s="13"/>
      <c r="W208" s="13"/>
      <c r="X208" s="13"/>
      <c r="Y208" s="13" t="str">
        <f>IF(tab_plan[[#This Row],[Aufgabe]]&lt;&gt;"",tab_plan[[#This Row],[Aufgabe]]&amp;" ("&amp;TEXT(tab_plan[[#This Row],[Datum]],"T.M.")&amp;")","")</f>
        <v/>
      </c>
      <c r="Z208" s="13" t="e" cm="1">
        <f t="array" ref="Z208">tab_plan[[#This Row],[Datum]]=INDEX(tab_feiertage[Datum],SMALL(IF((tab_feiertage[Datum]=tab_plan[[#This Row],[Datum]])*(tab_feiertage[Gültigkeit]="x"),ROW(tab_feiertage[Datum])-31),1))</f>
        <v>#NUM!</v>
      </c>
    </row>
    <row r="209" spans="1:26" x14ac:dyDescent="0.25">
      <c r="A209" s="10" t="str">
        <f>TEXT(tab_plan[[#This Row],[Datum]],"TTTT")</f>
        <v>Samstag</v>
      </c>
      <c r="B209" s="9">
        <f t="shared" si="3"/>
        <v>44401</v>
      </c>
      <c r="C209" s="6"/>
      <c r="D209" s="6" t="str" cm="1">
        <f t="array" ref="D209">IFERROR(INDEX(tab_plan[Text],SMALL(IF(tab_plan[1. Wdh. am]=tab_plan[[#This Row],[Datum]],ROW(tab_plan[1. Wdh. am])-4),1)),"")</f>
        <v/>
      </c>
      <c r="E209" s="6" t="str" cm="1">
        <f t="array" ref="E209">IFERROR(INDEX(tab_plan[Text],SMALL(IF(tab_plan[2. Wdh. am]=tab_plan[[#This Row],[Datum]],ROW(tab_plan[2. Wdh. am])-4),1)),"")</f>
        <v/>
      </c>
      <c r="F209" s="6" t="str" cm="1">
        <f t="array" ref="F209">IFERROR(INDEX(tab_plan[Text],SMALL(IF(tab_plan[3. Wdh. am]=tab_plan[[#This Row],[Datum]],ROW(tab_plan[3. Wdh. am])-4),1)),"")</f>
        <v/>
      </c>
      <c r="G209" s="6" t="str" cm="1">
        <f t="array" ref="G209">IFERROR(INDEX(tab_plan[Text],SMALL(IF(tab_plan[4. Wdh. am]=tab_plan[[#This Row],[Datum]],ROW(tab_plan[4. Wdh. am])-4),1)),"")</f>
        <v/>
      </c>
      <c r="H209" s="6" t="str" cm="1">
        <f t="array" ref="H209">IFERROR(INDEX(tab_plan[Text],SMALL(IF(tab_plan[5. Wdh. am]=tab_plan[[#This Row],[Datum]],ROW(tab_plan[5. Wdh. am])-4),1)),"")</f>
        <v/>
      </c>
      <c r="I209" s="6" t="str" cm="1">
        <f t="array" ref="I209">IFERROR(INDEX(tab_plan[Text],SMALL(IF(tab_plan[6. Wdh. am]=tab_plan[[#This Row],[Datum]],ROW(tab_plan[6. Wdh. am])-4),1)),"")</f>
        <v/>
      </c>
      <c r="J209" s="6" t="str" cm="1">
        <f t="array" ref="J209">IFERROR(INDEX(tab_plan[Text],SMALL(IF(tab_plan[7. Wdh. am]=tab_plan[[#This Row],[Datum]],ROW(tab_plan[7. Wdh. am])-4),1)),"")</f>
        <v/>
      </c>
      <c r="K209" s="13">
        <f>IF(tab_plan[[#This Row],[1. Wdh. ]]&lt;&gt;"",tab_plan[[#This Row],[1. Wdh. ]],IFERROR(tab_plan[[#This Row],[Datum]]+VLOOKUP(tab_plan[[#This Row],[Wochentag]],tab_wiederholung[],2,0),""))</f>
        <v>44401</v>
      </c>
      <c r="L209" s="13">
        <f>IF(tab_plan[[#This Row],[2. Wdh. ]]&lt;&gt;"",tab_plan[[#This Row],[2. Wdh. ]],IFERROR(tab_plan[[#This Row],[Datum]]+VLOOKUP(tab_plan[[#This Row],[Wochentag]],tab_wiederholung[],3,0),""))</f>
        <v>44402</v>
      </c>
      <c r="M209" s="13">
        <f>IF(tab_plan[[#This Row],[3. Wdh. ]]&lt;&gt;"",tab_plan[[#This Row],[3. Wdh. ]],IFERROR(tab_plan[[#This Row],[Datum]]+VLOOKUP(tab_plan[[#This Row],[Wochentag]],tab_wiederholung[],4,0),""))</f>
        <v>44404</v>
      </c>
      <c r="N209" s="13">
        <f>IF(tab_plan[[#This Row],[4. Wdh. ]]&lt;&gt;"",tab_plan[[#This Row],[4. Wdh. ]],IFERROR(tab_plan[[#This Row],[Datum]]+VLOOKUP(tab_plan[[#This Row],[Wochentag]],tab_wiederholung[],5,0),""))</f>
        <v>44408</v>
      </c>
      <c r="O209" s="13">
        <f>IF(tab_plan[[#This Row],[5. Wdh. ]]&lt;&gt;"",tab_plan[[#This Row],[5. Wdh. ]],IFERROR(tab_plan[[#This Row],[Datum]]+VLOOKUP(tab_plan[[#This Row],[Wochentag]],tab_wiederholung[],6,0),""))</f>
        <v>44422</v>
      </c>
      <c r="P209" s="13">
        <f>IF(tab_plan[[#This Row],[6. Wdh. ]]&lt;&gt;"",tab_plan[[#This Row],[6. Wdh. ]],IFERROR(tab_plan[[#This Row],[Datum]]+VLOOKUP(tab_plan[[#This Row],[Wochentag]],tab_wiederholung[],7,0),""))</f>
        <v>44457</v>
      </c>
      <c r="Q209" s="13">
        <f>IF(tab_plan[[#This Row],[7. Wdh. ]]&lt;&gt;"",tab_plan[[#This Row],[7. Wdh. ]],IFERROR(tab_plan[[#This Row],[Datum]]+VLOOKUP(tab_plan[[#This Row],[Wochentag]],tab_wiederholung[],8,0),""))</f>
        <v>44765</v>
      </c>
      <c r="R209" s="13"/>
      <c r="S209" s="13"/>
      <c r="T209" s="13"/>
      <c r="U209" s="13"/>
      <c r="V209" s="13"/>
      <c r="W209" s="13"/>
      <c r="X209" s="13"/>
      <c r="Y209" s="13" t="str">
        <f>IF(tab_plan[[#This Row],[Aufgabe]]&lt;&gt;"",tab_plan[[#This Row],[Aufgabe]]&amp;" ("&amp;TEXT(tab_plan[[#This Row],[Datum]],"T.M.")&amp;")","")</f>
        <v/>
      </c>
      <c r="Z209" s="13" t="e" cm="1">
        <f t="array" ref="Z209">tab_plan[[#This Row],[Datum]]=INDEX(tab_feiertage[Datum],SMALL(IF((tab_feiertage[Datum]=tab_plan[[#This Row],[Datum]])*(tab_feiertage[Gültigkeit]="x"),ROW(tab_feiertage[Datum])-31),1))</f>
        <v>#NUM!</v>
      </c>
    </row>
    <row r="210" spans="1:26" x14ac:dyDescent="0.25">
      <c r="A210" s="10" t="str">
        <f>TEXT(tab_plan[[#This Row],[Datum]],"TTTT")</f>
        <v>Sonntag</v>
      </c>
      <c r="B210" s="9">
        <f t="shared" si="3"/>
        <v>44402</v>
      </c>
      <c r="C210" s="6"/>
      <c r="D210" s="6" t="str" cm="1">
        <f t="array" ref="D210">IFERROR(INDEX(tab_plan[Text],SMALL(IF(tab_plan[1. Wdh. am]=tab_plan[[#This Row],[Datum]],ROW(tab_plan[1. Wdh. am])-4),1)),"")</f>
        <v/>
      </c>
      <c r="E210" s="6" t="str" cm="1">
        <f t="array" ref="E210">IFERROR(INDEX(tab_plan[Text],SMALL(IF(tab_plan[2. Wdh. am]=tab_plan[[#This Row],[Datum]],ROW(tab_plan[2. Wdh. am])-4),1)),"")</f>
        <v/>
      </c>
      <c r="F210" s="6" t="str" cm="1">
        <f t="array" ref="F210">IFERROR(INDEX(tab_plan[Text],SMALL(IF(tab_plan[3. Wdh. am]=tab_plan[[#This Row],[Datum]],ROW(tab_plan[3. Wdh. am])-4),1)),"")</f>
        <v/>
      </c>
      <c r="G210" s="6" t="str" cm="1">
        <f t="array" ref="G210">IFERROR(INDEX(tab_plan[Text],SMALL(IF(tab_plan[4. Wdh. am]=tab_plan[[#This Row],[Datum]],ROW(tab_plan[4. Wdh. am])-4),1)),"")</f>
        <v/>
      </c>
      <c r="H210" s="6" t="str" cm="1">
        <f t="array" ref="H210">IFERROR(INDEX(tab_plan[Text],SMALL(IF(tab_plan[5. Wdh. am]=tab_plan[[#This Row],[Datum]],ROW(tab_plan[5. Wdh. am])-4),1)),"")</f>
        <v/>
      </c>
      <c r="I210" s="6" t="str" cm="1">
        <f t="array" ref="I210">IFERROR(INDEX(tab_plan[Text],SMALL(IF(tab_plan[6. Wdh. am]=tab_plan[[#This Row],[Datum]],ROW(tab_plan[6. Wdh. am])-4),1)),"")</f>
        <v/>
      </c>
      <c r="J210" s="6" t="str" cm="1">
        <f t="array" ref="J210">IFERROR(INDEX(tab_plan[Text],SMALL(IF(tab_plan[7. Wdh. am]=tab_plan[[#This Row],[Datum]],ROW(tab_plan[7. Wdh. am])-4),1)),"")</f>
        <v/>
      </c>
      <c r="K210" s="13">
        <f>IF(tab_plan[[#This Row],[1. Wdh. ]]&lt;&gt;"",tab_plan[[#This Row],[1. Wdh. ]],IFERROR(tab_plan[[#This Row],[Datum]]+VLOOKUP(tab_plan[[#This Row],[Wochentag]],tab_wiederholung[],2,0),""))</f>
        <v>44402</v>
      </c>
      <c r="L210" s="13">
        <f>IF(tab_plan[[#This Row],[2. Wdh. ]]&lt;&gt;"",tab_plan[[#This Row],[2. Wdh. ]],IFERROR(tab_plan[[#This Row],[Datum]]+VLOOKUP(tab_plan[[#This Row],[Wochentag]],tab_wiederholung[],3,0),""))</f>
        <v>44403</v>
      </c>
      <c r="M210" s="13">
        <f>IF(tab_plan[[#This Row],[3. Wdh. ]]&lt;&gt;"",tab_plan[[#This Row],[3. Wdh. ]],IFERROR(tab_plan[[#This Row],[Datum]]+VLOOKUP(tab_plan[[#This Row],[Wochentag]],tab_wiederholung[],4,0),""))</f>
        <v>44405</v>
      </c>
      <c r="N210" s="13">
        <f>IF(tab_plan[[#This Row],[4. Wdh. ]]&lt;&gt;"",tab_plan[[#This Row],[4. Wdh. ]],IFERROR(tab_plan[[#This Row],[Datum]]+VLOOKUP(tab_plan[[#This Row],[Wochentag]],tab_wiederholung[],5,0),""))</f>
        <v>44409</v>
      </c>
      <c r="O210" s="13">
        <f>IF(tab_plan[[#This Row],[5. Wdh. ]]&lt;&gt;"",tab_plan[[#This Row],[5. Wdh. ]],IFERROR(tab_plan[[#This Row],[Datum]]+VLOOKUP(tab_plan[[#This Row],[Wochentag]],tab_wiederholung[],6,0),""))</f>
        <v>44423</v>
      </c>
      <c r="P210" s="13">
        <f>IF(tab_plan[[#This Row],[6. Wdh. ]]&lt;&gt;"",tab_plan[[#This Row],[6. Wdh. ]],IFERROR(tab_plan[[#This Row],[Datum]]+VLOOKUP(tab_plan[[#This Row],[Wochentag]],tab_wiederholung[],7,0),""))</f>
        <v>44458</v>
      </c>
      <c r="Q210" s="13">
        <f>IF(tab_plan[[#This Row],[7. Wdh. ]]&lt;&gt;"",tab_plan[[#This Row],[7. Wdh. ]],IFERROR(tab_plan[[#This Row],[Datum]]+VLOOKUP(tab_plan[[#This Row],[Wochentag]],tab_wiederholung[],8,0),""))</f>
        <v>44766</v>
      </c>
      <c r="R210" s="13"/>
      <c r="S210" s="13"/>
      <c r="T210" s="13"/>
      <c r="U210" s="13"/>
      <c r="V210" s="13"/>
      <c r="W210" s="13"/>
      <c r="X210" s="13"/>
      <c r="Y210" s="13" t="str">
        <f>IF(tab_plan[[#This Row],[Aufgabe]]&lt;&gt;"",tab_plan[[#This Row],[Aufgabe]]&amp;" ("&amp;TEXT(tab_plan[[#This Row],[Datum]],"T.M.")&amp;")","")</f>
        <v/>
      </c>
      <c r="Z210" s="13" t="e" cm="1">
        <f t="array" ref="Z210">tab_plan[[#This Row],[Datum]]=INDEX(tab_feiertage[Datum],SMALL(IF((tab_feiertage[Datum]=tab_plan[[#This Row],[Datum]])*(tab_feiertage[Gültigkeit]="x"),ROW(tab_feiertage[Datum])-31),1))</f>
        <v>#NUM!</v>
      </c>
    </row>
    <row r="211" spans="1:26" x14ac:dyDescent="0.25">
      <c r="A211" s="10" t="str">
        <f>TEXT(tab_plan[[#This Row],[Datum]],"TTTT")</f>
        <v>Montag</v>
      </c>
      <c r="B211" s="9">
        <f t="shared" si="3"/>
        <v>44403</v>
      </c>
      <c r="C211" s="6"/>
      <c r="D211" s="6" t="str" cm="1">
        <f t="array" ref="D211">IFERROR(INDEX(tab_plan[Text],SMALL(IF(tab_plan[1. Wdh. am]=tab_plan[[#This Row],[Datum]],ROW(tab_plan[1. Wdh. am])-4),1)),"")</f>
        <v/>
      </c>
      <c r="E211" s="6" t="str" cm="1">
        <f t="array" ref="E211">IFERROR(INDEX(tab_plan[Text],SMALL(IF(tab_plan[2. Wdh. am]=tab_plan[[#This Row],[Datum]],ROW(tab_plan[2. Wdh. am])-4),1)),"")</f>
        <v/>
      </c>
      <c r="F211" s="6" t="str" cm="1">
        <f t="array" ref="F211">IFERROR(INDEX(tab_plan[Text],SMALL(IF(tab_plan[3. Wdh. am]=tab_plan[[#This Row],[Datum]],ROW(tab_plan[3. Wdh. am])-4),1)),"")</f>
        <v/>
      </c>
      <c r="G211" s="6" t="str" cm="1">
        <f t="array" ref="G211">IFERROR(INDEX(tab_plan[Text],SMALL(IF(tab_plan[4. Wdh. am]=tab_plan[[#This Row],[Datum]],ROW(tab_plan[4. Wdh. am])-4),1)),"")</f>
        <v/>
      </c>
      <c r="H211" s="6" t="str" cm="1">
        <f t="array" ref="H211">IFERROR(INDEX(tab_plan[Text],SMALL(IF(tab_plan[5. Wdh. am]=tab_plan[[#This Row],[Datum]],ROW(tab_plan[5. Wdh. am])-4),1)),"")</f>
        <v/>
      </c>
      <c r="I211" s="6" t="str" cm="1">
        <f t="array" ref="I211">IFERROR(INDEX(tab_plan[Text],SMALL(IF(tab_plan[6. Wdh. am]=tab_plan[[#This Row],[Datum]],ROW(tab_plan[6. Wdh. am])-4),1)),"")</f>
        <v/>
      </c>
      <c r="J211" s="6" t="str" cm="1">
        <f t="array" ref="J211">IFERROR(INDEX(tab_plan[Text],SMALL(IF(tab_plan[7. Wdh. am]=tab_plan[[#This Row],[Datum]],ROW(tab_plan[7. Wdh. am])-4),1)),"")</f>
        <v/>
      </c>
      <c r="K211" s="13">
        <f>IF(tab_plan[[#This Row],[1. Wdh. ]]&lt;&gt;"",tab_plan[[#This Row],[1. Wdh. ]],IFERROR(tab_plan[[#This Row],[Datum]]+VLOOKUP(tab_plan[[#This Row],[Wochentag]],tab_wiederholung[],2,0),""))</f>
        <v>44403</v>
      </c>
      <c r="L211" s="13">
        <f>IF(tab_plan[[#This Row],[2. Wdh. ]]&lt;&gt;"",tab_plan[[#This Row],[2. Wdh. ]],IFERROR(tab_plan[[#This Row],[Datum]]+VLOOKUP(tab_plan[[#This Row],[Wochentag]],tab_wiederholung[],3,0),""))</f>
        <v>44404</v>
      </c>
      <c r="M211" s="13">
        <f>IF(tab_plan[[#This Row],[3. Wdh. ]]&lt;&gt;"",tab_plan[[#This Row],[3. Wdh. ]],IFERROR(tab_plan[[#This Row],[Datum]]+VLOOKUP(tab_plan[[#This Row],[Wochentag]],tab_wiederholung[],4,0),""))</f>
        <v>44406</v>
      </c>
      <c r="N211" s="13">
        <f>IF(tab_plan[[#This Row],[4. Wdh. ]]&lt;&gt;"",tab_plan[[#This Row],[4. Wdh. ]],IFERROR(tab_plan[[#This Row],[Datum]]+VLOOKUP(tab_plan[[#This Row],[Wochentag]],tab_wiederholung[],5,0),""))</f>
        <v>44410</v>
      </c>
      <c r="O211" s="13">
        <f>IF(tab_plan[[#This Row],[5. Wdh. ]]&lt;&gt;"",tab_plan[[#This Row],[5. Wdh. ]],IFERROR(tab_plan[[#This Row],[Datum]]+VLOOKUP(tab_plan[[#This Row],[Wochentag]],tab_wiederholung[],6,0),""))</f>
        <v>44424</v>
      </c>
      <c r="P211" s="13">
        <f>IF(tab_plan[[#This Row],[6. Wdh. ]]&lt;&gt;"",tab_plan[[#This Row],[6. Wdh. ]],IFERROR(tab_plan[[#This Row],[Datum]]+VLOOKUP(tab_plan[[#This Row],[Wochentag]],tab_wiederholung[],7,0),""))</f>
        <v>44459</v>
      </c>
      <c r="Q211" s="13">
        <f>IF(tab_plan[[#This Row],[7. Wdh. ]]&lt;&gt;"",tab_plan[[#This Row],[7. Wdh. ]],IFERROR(tab_plan[[#This Row],[Datum]]+VLOOKUP(tab_plan[[#This Row],[Wochentag]],tab_wiederholung[],8,0),""))</f>
        <v>44767</v>
      </c>
      <c r="R211" s="13"/>
      <c r="S211" s="13"/>
      <c r="T211" s="13"/>
      <c r="U211" s="13"/>
      <c r="V211" s="13"/>
      <c r="W211" s="13"/>
      <c r="X211" s="13"/>
      <c r="Y211" s="13" t="str">
        <f>IF(tab_plan[[#This Row],[Aufgabe]]&lt;&gt;"",tab_plan[[#This Row],[Aufgabe]]&amp;" ("&amp;TEXT(tab_plan[[#This Row],[Datum]],"T.M.")&amp;")","")</f>
        <v/>
      </c>
      <c r="Z211" s="13" t="e" cm="1">
        <f t="array" ref="Z211">tab_plan[[#This Row],[Datum]]=INDEX(tab_feiertage[Datum],SMALL(IF((tab_feiertage[Datum]=tab_plan[[#This Row],[Datum]])*(tab_feiertage[Gültigkeit]="x"),ROW(tab_feiertage[Datum])-31),1))</f>
        <v>#NUM!</v>
      </c>
    </row>
    <row r="212" spans="1:26" x14ac:dyDescent="0.25">
      <c r="A212" s="10" t="str">
        <f>TEXT(tab_plan[[#This Row],[Datum]],"TTTT")</f>
        <v>Dienstag</v>
      </c>
      <c r="B212" s="9">
        <f t="shared" si="3"/>
        <v>44404</v>
      </c>
      <c r="C212" s="6"/>
      <c r="D212" s="6" t="str" cm="1">
        <f t="array" ref="D212">IFERROR(INDEX(tab_plan[Text],SMALL(IF(tab_plan[1. Wdh. am]=tab_plan[[#This Row],[Datum]],ROW(tab_plan[1. Wdh. am])-4),1)),"")</f>
        <v/>
      </c>
      <c r="E212" s="6" t="str" cm="1">
        <f t="array" ref="E212">IFERROR(INDEX(tab_plan[Text],SMALL(IF(tab_plan[2. Wdh. am]=tab_plan[[#This Row],[Datum]],ROW(tab_plan[2. Wdh. am])-4),1)),"")</f>
        <v/>
      </c>
      <c r="F212" s="6" t="str" cm="1">
        <f t="array" ref="F212">IFERROR(INDEX(tab_plan[Text],SMALL(IF(tab_plan[3. Wdh. am]=tab_plan[[#This Row],[Datum]],ROW(tab_plan[3. Wdh. am])-4),1)),"")</f>
        <v/>
      </c>
      <c r="G212" s="6" t="str" cm="1">
        <f t="array" ref="G212">IFERROR(INDEX(tab_plan[Text],SMALL(IF(tab_plan[4. Wdh. am]=tab_plan[[#This Row],[Datum]],ROW(tab_plan[4. Wdh. am])-4),1)),"")</f>
        <v/>
      </c>
      <c r="H212" s="6" t="str" cm="1">
        <f t="array" ref="H212">IFERROR(INDEX(tab_plan[Text],SMALL(IF(tab_plan[5. Wdh. am]=tab_plan[[#This Row],[Datum]],ROW(tab_plan[5. Wdh. am])-4),1)),"")</f>
        <v/>
      </c>
      <c r="I212" s="6" t="str" cm="1">
        <f t="array" ref="I212">IFERROR(INDEX(tab_plan[Text],SMALL(IF(tab_plan[6. Wdh. am]=tab_plan[[#This Row],[Datum]],ROW(tab_plan[6. Wdh. am])-4),1)),"")</f>
        <v/>
      </c>
      <c r="J212" s="6" t="str" cm="1">
        <f t="array" ref="J212">IFERROR(INDEX(tab_plan[Text],SMALL(IF(tab_plan[7. Wdh. am]=tab_plan[[#This Row],[Datum]],ROW(tab_plan[7. Wdh. am])-4),1)),"")</f>
        <v/>
      </c>
      <c r="K212" s="13">
        <f>IF(tab_plan[[#This Row],[1. Wdh. ]]&lt;&gt;"",tab_plan[[#This Row],[1. Wdh. ]],IFERROR(tab_plan[[#This Row],[Datum]]+VLOOKUP(tab_plan[[#This Row],[Wochentag]],tab_wiederholung[],2,0),""))</f>
        <v>44404</v>
      </c>
      <c r="L212" s="13">
        <f>IF(tab_plan[[#This Row],[2. Wdh. ]]&lt;&gt;"",tab_plan[[#This Row],[2. Wdh. ]],IFERROR(tab_plan[[#This Row],[Datum]]+VLOOKUP(tab_plan[[#This Row],[Wochentag]],tab_wiederholung[],3,0),""))</f>
        <v>44405</v>
      </c>
      <c r="M212" s="13">
        <f>IF(tab_plan[[#This Row],[3. Wdh. ]]&lt;&gt;"",tab_plan[[#This Row],[3. Wdh. ]],IFERROR(tab_plan[[#This Row],[Datum]]+VLOOKUP(tab_plan[[#This Row],[Wochentag]],tab_wiederholung[],4,0),""))</f>
        <v>44407</v>
      </c>
      <c r="N212" s="13">
        <f>IF(tab_plan[[#This Row],[4. Wdh. ]]&lt;&gt;"",tab_plan[[#This Row],[4. Wdh. ]],IFERROR(tab_plan[[#This Row],[Datum]]+VLOOKUP(tab_plan[[#This Row],[Wochentag]],tab_wiederholung[],5,0),""))</f>
        <v>44411</v>
      </c>
      <c r="O212" s="13">
        <f>IF(tab_plan[[#This Row],[5. Wdh. ]]&lt;&gt;"",tab_plan[[#This Row],[5. Wdh. ]],IFERROR(tab_plan[[#This Row],[Datum]]+VLOOKUP(tab_plan[[#This Row],[Wochentag]],tab_wiederholung[],6,0),""))</f>
        <v>44425</v>
      </c>
      <c r="P212" s="13">
        <f>IF(tab_plan[[#This Row],[6. Wdh. ]]&lt;&gt;"",tab_plan[[#This Row],[6. Wdh. ]],IFERROR(tab_plan[[#This Row],[Datum]]+VLOOKUP(tab_plan[[#This Row],[Wochentag]],tab_wiederholung[],7,0),""))</f>
        <v>44460</v>
      </c>
      <c r="Q212" s="13">
        <f>IF(tab_plan[[#This Row],[7. Wdh. ]]&lt;&gt;"",tab_plan[[#This Row],[7. Wdh. ]],IFERROR(tab_plan[[#This Row],[Datum]]+VLOOKUP(tab_plan[[#This Row],[Wochentag]],tab_wiederholung[],8,0),""))</f>
        <v>44768</v>
      </c>
      <c r="R212" s="13"/>
      <c r="S212" s="13"/>
      <c r="T212" s="13"/>
      <c r="U212" s="13"/>
      <c r="V212" s="13"/>
      <c r="W212" s="13"/>
      <c r="X212" s="13"/>
      <c r="Y212" s="13" t="str">
        <f>IF(tab_plan[[#This Row],[Aufgabe]]&lt;&gt;"",tab_plan[[#This Row],[Aufgabe]]&amp;" ("&amp;TEXT(tab_plan[[#This Row],[Datum]],"T.M.")&amp;")","")</f>
        <v/>
      </c>
      <c r="Z212" s="13" t="e" cm="1">
        <f t="array" ref="Z212">tab_plan[[#This Row],[Datum]]=INDEX(tab_feiertage[Datum],SMALL(IF((tab_feiertage[Datum]=tab_plan[[#This Row],[Datum]])*(tab_feiertage[Gültigkeit]="x"),ROW(tab_feiertage[Datum])-31),1))</f>
        <v>#NUM!</v>
      </c>
    </row>
    <row r="213" spans="1:26" x14ac:dyDescent="0.25">
      <c r="A213" s="10" t="str">
        <f>TEXT(tab_plan[[#This Row],[Datum]],"TTTT")</f>
        <v>Mittwoch</v>
      </c>
      <c r="B213" s="9">
        <f t="shared" si="3"/>
        <v>44405</v>
      </c>
      <c r="C213" s="6"/>
      <c r="D213" s="6" t="str" cm="1">
        <f t="array" ref="D213">IFERROR(INDEX(tab_plan[Text],SMALL(IF(tab_plan[1. Wdh. am]=tab_plan[[#This Row],[Datum]],ROW(tab_plan[1. Wdh. am])-4),1)),"")</f>
        <v/>
      </c>
      <c r="E213" s="6" t="str" cm="1">
        <f t="array" ref="E213">IFERROR(INDEX(tab_plan[Text],SMALL(IF(tab_plan[2. Wdh. am]=tab_plan[[#This Row],[Datum]],ROW(tab_plan[2. Wdh. am])-4),1)),"")</f>
        <v/>
      </c>
      <c r="F213" s="6" t="str" cm="1">
        <f t="array" ref="F213">IFERROR(INDEX(tab_plan[Text],SMALL(IF(tab_plan[3. Wdh. am]=tab_plan[[#This Row],[Datum]],ROW(tab_plan[3. Wdh. am])-4),1)),"")</f>
        <v/>
      </c>
      <c r="G213" s="6" t="str" cm="1">
        <f t="array" ref="G213">IFERROR(INDEX(tab_plan[Text],SMALL(IF(tab_plan[4. Wdh. am]=tab_plan[[#This Row],[Datum]],ROW(tab_plan[4. Wdh. am])-4),1)),"")</f>
        <v/>
      </c>
      <c r="H213" s="6" t="str" cm="1">
        <f t="array" ref="H213">IFERROR(INDEX(tab_plan[Text],SMALL(IF(tab_plan[5. Wdh. am]=tab_plan[[#This Row],[Datum]],ROW(tab_plan[5. Wdh. am])-4),1)),"")</f>
        <v/>
      </c>
      <c r="I213" s="6" t="str" cm="1">
        <f t="array" ref="I213">IFERROR(INDEX(tab_plan[Text],SMALL(IF(tab_plan[6. Wdh. am]=tab_plan[[#This Row],[Datum]],ROW(tab_plan[6. Wdh. am])-4),1)),"")</f>
        <v/>
      </c>
      <c r="J213" s="6" t="str" cm="1">
        <f t="array" ref="J213">IFERROR(INDEX(tab_plan[Text],SMALL(IF(tab_plan[7. Wdh. am]=tab_plan[[#This Row],[Datum]],ROW(tab_plan[7. Wdh. am])-4),1)),"")</f>
        <v/>
      </c>
      <c r="K213" s="13">
        <f>IF(tab_plan[[#This Row],[1. Wdh. ]]&lt;&gt;"",tab_plan[[#This Row],[1. Wdh. ]],IFERROR(tab_plan[[#This Row],[Datum]]+VLOOKUP(tab_plan[[#This Row],[Wochentag]],tab_wiederholung[],2,0),""))</f>
        <v>44405</v>
      </c>
      <c r="L213" s="13">
        <f>IF(tab_plan[[#This Row],[2. Wdh. ]]&lt;&gt;"",tab_plan[[#This Row],[2. Wdh. ]],IFERROR(tab_plan[[#This Row],[Datum]]+VLOOKUP(tab_plan[[#This Row],[Wochentag]],tab_wiederholung[],3,0),""))</f>
        <v>44406</v>
      </c>
      <c r="M213" s="13">
        <f>IF(tab_plan[[#This Row],[3. Wdh. ]]&lt;&gt;"",tab_plan[[#This Row],[3. Wdh. ]],IFERROR(tab_plan[[#This Row],[Datum]]+VLOOKUP(tab_plan[[#This Row],[Wochentag]],tab_wiederholung[],4,0),""))</f>
        <v>44408</v>
      </c>
      <c r="N213" s="13">
        <f>IF(tab_plan[[#This Row],[4. Wdh. ]]&lt;&gt;"",tab_plan[[#This Row],[4. Wdh. ]],IFERROR(tab_plan[[#This Row],[Datum]]+VLOOKUP(tab_plan[[#This Row],[Wochentag]],tab_wiederholung[],5,0),""))</f>
        <v>44412</v>
      </c>
      <c r="O213" s="13">
        <f>IF(tab_plan[[#This Row],[5. Wdh. ]]&lt;&gt;"",tab_plan[[#This Row],[5. Wdh. ]],IFERROR(tab_plan[[#This Row],[Datum]]+VLOOKUP(tab_plan[[#This Row],[Wochentag]],tab_wiederholung[],6,0),""))</f>
        <v>44426</v>
      </c>
      <c r="P213" s="13">
        <f>IF(tab_plan[[#This Row],[6. Wdh. ]]&lt;&gt;"",tab_plan[[#This Row],[6. Wdh. ]],IFERROR(tab_plan[[#This Row],[Datum]]+VLOOKUP(tab_plan[[#This Row],[Wochentag]],tab_wiederholung[],7,0),""))</f>
        <v>44461</v>
      </c>
      <c r="Q213" s="13">
        <f>IF(tab_plan[[#This Row],[7. Wdh. ]]&lt;&gt;"",tab_plan[[#This Row],[7. Wdh. ]],IFERROR(tab_plan[[#This Row],[Datum]]+VLOOKUP(tab_plan[[#This Row],[Wochentag]],tab_wiederholung[],8,0),""))</f>
        <v>44769</v>
      </c>
      <c r="R213" s="13"/>
      <c r="S213" s="13"/>
      <c r="T213" s="13"/>
      <c r="U213" s="13"/>
      <c r="V213" s="13"/>
      <c r="W213" s="13"/>
      <c r="X213" s="13"/>
      <c r="Y213" s="13" t="str">
        <f>IF(tab_plan[[#This Row],[Aufgabe]]&lt;&gt;"",tab_plan[[#This Row],[Aufgabe]]&amp;" ("&amp;TEXT(tab_plan[[#This Row],[Datum]],"T.M.")&amp;")","")</f>
        <v/>
      </c>
      <c r="Z213" s="13" t="e" cm="1">
        <f t="array" ref="Z213">tab_plan[[#This Row],[Datum]]=INDEX(tab_feiertage[Datum],SMALL(IF((tab_feiertage[Datum]=tab_plan[[#This Row],[Datum]])*(tab_feiertage[Gültigkeit]="x"),ROW(tab_feiertage[Datum])-31),1))</f>
        <v>#NUM!</v>
      </c>
    </row>
    <row r="214" spans="1:26" x14ac:dyDescent="0.25">
      <c r="A214" s="10" t="str">
        <f>TEXT(tab_plan[[#This Row],[Datum]],"TTTT")</f>
        <v>Donnerstag</v>
      </c>
      <c r="B214" s="9">
        <f t="shared" si="3"/>
        <v>44406</v>
      </c>
      <c r="C214" s="6"/>
      <c r="D214" s="6" t="str" cm="1">
        <f t="array" ref="D214">IFERROR(INDEX(tab_plan[Text],SMALL(IF(tab_plan[1. Wdh. am]=tab_plan[[#This Row],[Datum]],ROW(tab_plan[1. Wdh. am])-4),1)),"")</f>
        <v/>
      </c>
      <c r="E214" s="6" t="str" cm="1">
        <f t="array" ref="E214">IFERROR(INDEX(tab_plan[Text],SMALL(IF(tab_plan[2. Wdh. am]=tab_plan[[#This Row],[Datum]],ROW(tab_plan[2. Wdh. am])-4),1)),"")</f>
        <v/>
      </c>
      <c r="F214" s="6" t="str" cm="1">
        <f t="array" ref="F214">IFERROR(INDEX(tab_plan[Text],SMALL(IF(tab_plan[3. Wdh. am]=tab_plan[[#This Row],[Datum]],ROW(tab_plan[3. Wdh. am])-4),1)),"")</f>
        <v/>
      </c>
      <c r="G214" s="6" t="str" cm="1">
        <f t="array" ref="G214">IFERROR(INDEX(tab_plan[Text],SMALL(IF(tab_plan[4. Wdh. am]=tab_plan[[#This Row],[Datum]],ROW(tab_plan[4. Wdh. am])-4),1)),"")</f>
        <v/>
      </c>
      <c r="H214" s="6" t="str" cm="1">
        <f t="array" ref="H214">IFERROR(INDEX(tab_plan[Text],SMALL(IF(tab_plan[5. Wdh. am]=tab_plan[[#This Row],[Datum]],ROW(tab_plan[5. Wdh. am])-4),1)),"")</f>
        <v/>
      </c>
      <c r="I214" s="6" t="str" cm="1">
        <f t="array" ref="I214">IFERROR(INDEX(tab_plan[Text],SMALL(IF(tab_plan[6. Wdh. am]=tab_plan[[#This Row],[Datum]],ROW(tab_plan[6. Wdh. am])-4),1)),"")</f>
        <v/>
      </c>
      <c r="J214" s="6" t="str" cm="1">
        <f t="array" ref="J214">IFERROR(INDEX(tab_plan[Text],SMALL(IF(tab_plan[7. Wdh. am]=tab_plan[[#This Row],[Datum]],ROW(tab_plan[7. Wdh. am])-4),1)),"")</f>
        <v/>
      </c>
      <c r="K214" s="13">
        <f>IF(tab_plan[[#This Row],[1. Wdh. ]]&lt;&gt;"",tab_plan[[#This Row],[1. Wdh. ]],IFERROR(tab_plan[[#This Row],[Datum]]+VLOOKUP(tab_plan[[#This Row],[Wochentag]],tab_wiederholung[],2,0),""))</f>
        <v>44406</v>
      </c>
      <c r="L214" s="13">
        <f>IF(tab_plan[[#This Row],[2. Wdh. ]]&lt;&gt;"",tab_plan[[#This Row],[2. Wdh. ]],IFERROR(tab_plan[[#This Row],[Datum]]+VLOOKUP(tab_plan[[#This Row],[Wochentag]],tab_wiederholung[],3,0),""))</f>
        <v>44407</v>
      </c>
      <c r="M214" s="13">
        <f>IF(tab_plan[[#This Row],[3. Wdh. ]]&lt;&gt;"",tab_plan[[#This Row],[3. Wdh. ]],IFERROR(tab_plan[[#This Row],[Datum]]+VLOOKUP(tab_plan[[#This Row],[Wochentag]],tab_wiederholung[],4,0),""))</f>
        <v>44409</v>
      </c>
      <c r="N214" s="13">
        <f>IF(tab_plan[[#This Row],[4. Wdh. ]]&lt;&gt;"",tab_plan[[#This Row],[4. Wdh. ]],IFERROR(tab_plan[[#This Row],[Datum]]+VLOOKUP(tab_plan[[#This Row],[Wochentag]],tab_wiederholung[],5,0),""))</f>
        <v>44413</v>
      </c>
      <c r="O214" s="13">
        <f>IF(tab_plan[[#This Row],[5. Wdh. ]]&lt;&gt;"",tab_plan[[#This Row],[5. Wdh. ]],IFERROR(tab_plan[[#This Row],[Datum]]+VLOOKUP(tab_plan[[#This Row],[Wochentag]],tab_wiederholung[],6,0),""))</f>
        <v>44427</v>
      </c>
      <c r="P214" s="13">
        <f>IF(tab_plan[[#This Row],[6. Wdh. ]]&lt;&gt;"",tab_plan[[#This Row],[6. Wdh. ]],IFERROR(tab_plan[[#This Row],[Datum]]+VLOOKUP(tab_plan[[#This Row],[Wochentag]],tab_wiederholung[],7,0),""))</f>
        <v>44462</v>
      </c>
      <c r="Q214" s="13">
        <f>IF(tab_plan[[#This Row],[7. Wdh. ]]&lt;&gt;"",tab_plan[[#This Row],[7. Wdh. ]],IFERROR(tab_plan[[#This Row],[Datum]]+VLOOKUP(tab_plan[[#This Row],[Wochentag]],tab_wiederholung[],8,0),""))</f>
        <v>44770</v>
      </c>
      <c r="R214" s="13"/>
      <c r="S214" s="13"/>
      <c r="T214" s="13"/>
      <c r="U214" s="13"/>
      <c r="V214" s="13"/>
      <c r="W214" s="13"/>
      <c r="X214" s="13"/>
      <c r="Y214" s="13" t="str">
        <f>IF(tab_plan[[#This Row],[Aufgabe]]&lt;&gt;"",tab_plan[[#This Row],[Aufgabe]]&amp;" ("&amp;TEXT(tab_plan[[#This Row],[Datum]],"T.M.")&amp;")","")</f>
        <v/>
      </c>
      <c r="Z214" s="13" t="e" cm="1">
        <f t="array" ref="Z214">tab_plan[[#This Row],[Datum]]=INDEX(tab_feiertage[Datum],SMALL(IF((tab_feiertage[Datum]=tab_plan[[#This Row],[Datum]])*(tab_feiertage[Gültigkeit]="x"),ROW(tab_feiertage[Datum])-31),1))</f>
        <v>#NUM!</v>
      </c>
    </row>
    <row r="215" spans="1:26" x14ac:dyDescent="0.25">
      <c r="A215" s="10" t="str">
        <f>TEXT(tab_plan[[#This Row],[Datum]],"TTTT")</f>
        <v>Freitag</v>
      </c>
      <c r="B215" s="9">
        <f t="shared" si="3"/>
        <v>44407</v>
      </c>
      <c r="C215" s="6"/>
      <c r="D215" s="6" t="str" cm="1">
        <f t="array" ref="D215">IFERROR(INDEX(tab_plan[Text],SMALL(IF(tab_plan[1. Wdh. am]=tab_plan[[#This Row],[Datum]],ROW(tab_plan[1. Wdh. am])-4),1)),"")</f>
        <v/>
      </c>
      <c r="E215" s="6" t="str" cm="1">
        <f t="array" ref="E215">IFERROR(INDEX(tab_plan[Text],SMALL(IF(tab_plan[2. Wdh. am]=tab_plan[[#This Row],[Datum]],ROW(tab_plan[2. Wdh. am])-4),1)),"")</f>
        <v/>
      </c>
      <c r="F215" s="6" t="str" cm="1">
        <f t="array" ref="F215">IFERROR(INDEX(tab_plan[Text],SMALL(IF(tab_plan[3. Wdh. am]=tab_plan[[#This Row],[Datum]],ROW(tab_plan[3. Wdh. am])-4),1)),"")</f>
        <v/>
      </c>
      <c r="G215" s="6" t="str" cm="1">
        <f t="array" ref="G215">IFERROR(INDEX(tab_plan[Text],SMALL(IF(tab_plan[4. Wdh. am]=tab_plan[[#This Row],[Datum]],ROW(tab_plan[4. Wdh. am])-4),1)),"")</f>
        <v/>
      </c>
      <c r="H215" s="6" t="str" cm="1">
        <f t="array" ref="H215">IFERROR(INDEX(tab_plan[Text],SMALL(IF(tab_plan[5. Wdh. am]=tab_plan[[#This Row],[Datum]],ROW(tab_plan[5. Wdh. am])-4),1)),"")</f>
        <v/>
      </c>
      <c r="I215" s="6" t="str" cm="1">
        <f t="array" ref="I215">IFERROR(INDEX(tab_plan[Text],SMALL(IF(tab_plan[6. Wdh. am]=tab_plan[[#This Row],[Datum]],ROW(tab_plan[6. Wdh. am])-4),1)),"")</f>
        <v/>
      </c>
      <c r="J215" s="6" t="str" cm="1">
        <f t="array" ref="J215">IFERROR(INDEX(tab_plan[Text],SMALL(IF(tab_plan[7. Wdh. am]=tab_plan[[#This Row],[Datum]],ROW(tab_plan[7. Wdh. am])-4),1)),"")</f>
        <v/>
      </c>
      <c r="K215" s="13">
        <f>IF(tab_plan[[#This Row],[1. Wdh. ]]&lt;&gt;"",tab_plan[[#This Row],[1. Wdh. ]],IFERROR(tab_plan[[#This Row],[Datum]]+VLOOKUP(tab_plan[[#This Row],[Wochentag]],tab_wiederholung[],2,0),""))</f>
        <v>44407</v>
      </c>
      <c r="L215" s="13">
        <f>IF(tab_plan[[#This Row],[2. Wdh. ]]&lt;&gt;"",tab_plan[[#This Row],[2. Wdh. ]],IFERROR(tab_plan[[#This Row],[Datum]]+VLOOKUP(tab_plan[[#This Row],[Wochentag]],tab_wiederholung[],3,0),""))</f>
        <v>44408</v>
      </c>
      <c r="M215" s="13">
        <f>IF(tab_plan[[#This Row],[3. Wdh. ]]&lt;&gt;"",tab_plan[[#This Row],[3. Wdh. ]],IFERROR(tab_plan[[#This Row],[Datum]]+VLOOKUP(tab_plan[[#This Row],[Wochentag]],tab_wiederholung[],4,0),""))</f>
        <v>44410</v>
      </c>
      <c r="N215" s="13">
        <f>IF(tab_plan[[#This Row],[4. Wdh. ]]&lt;&gt;"",tab_plan[[#This Row],[4. Wdh. ]],IFERROR(tab_plan[[#This Row],[Datum]]+VLOOKUP(tab_plan[[#This Row],[Wochentag]],tab_wiederholung[],5,0),""))</f>
        <v>44414</v>
      </c>
      <c r="O215" s="13">
        <f>IF(tab_plan[[#This Row],[5. Wdh. ]]&lt;&gt;"",tab_plan[[#This Row],[5. Wdh. ]],IFERROR(tab_plan[[#This Row],[Datum]]+VLOOKUP(tab_plan[[#This Row],[Wochentag]],tab_wiederholung[],6,0),""))</f>
        <v>44428</v>
      </c>
      <c r="P215" s="13">
        <f>IF(tab_plan[[#This Row],[6. Wdh. ]]&lt;&gt;"",tab_plan[[#This Row],[6. Wdh. ]],IFERROR(tab_plan[[#This Row],[Datum]]+VLOOKUP(tab_plan[[#This Row],[Wochentag]],tab_wiederholung[],7,0),""))</f>
        <v>44463</v>
      </c>
      <c r="Q215" s="13">
        <f>IF(tab_plan[[#This Row],[7. Wdh. ]]&lt;&gt;"",tab_plan[[#This Row],[7. Wdh. ]],IFERROR(tab_plan[[#This Row],[Datum]]+VLOOKUP(tab_plan[[#This Row],[Wochentag]],tab_wiederholung[],8,0),""))</f>
        <v>44771</v>
      </c>
      <c r="R215" s="13"/>
      <c r="S215" s="13"/>
      <c r="T215" s="13"/>
      <c r="U215" s="13"/>
      <c r="V215" s="13"/>
      <c r="W215" s="13"/>
      <c r="X215" s="13"/>
      <c r="Y215" s="13" t="str">
        <f>IF(tab_plan[[#This Row],[Aufgabe]]&lt;&gt;"",tab_plan[[#This Row],[Aufgabe]]&amp;" ("&amp;TEXT(tab_plan[[#This Row],[Datum]],"T.M.")&amp;")","")</f>
        <v/>
      </c>
      <c r="Z215" s="13" t="e" cm="1">
        <f t="array" ref="Z215">tab_plan[[#This Row],[Datum]]=INDEX(tab_feiertage[Datum],SMALL(IF((tab_feiertage[Datum]=tab_plan[[#This Row],[Datum]])*(tab_feiertage[Gültigkeit]="x"),ROW(tab_feiertage[Datum])-31),1))</f>
        <v>#NUM!</v>
      </c>
    </row>
    <row r="216" spans="1:26" x14ac:dyDescent="0.25">
      <c r="A216" s="10" t="str">
        <f>TEXT(tab_plan[[#This Row],[Datum]],"TTTT")</f>
        <v>Samstag</v>
      </c>
      <c r="B216" s="9">
        <f t="shared" si="3"/>
        <v>44408</v>
      </c>
      <c r="C216" s="6"/>
      <c r="D216" s="6" t="str" cm="1">
        <f t="array" ref="D216">IFERROR(INDEX(tab_plan[Text],SMALL(IF(tab_plan[1. Wdh. am]=tab_plan[[#This Row],[Datum]],ROW(tab_plan[1. Wdh. am])-4),1)),"")</f>
        <v/>
      </c>
      <c r="E216" s="6" t="str" cm="1">
        <f t="array" ref="E216">IFERROR(INDEX(tab_plan[Text],SMALL(IF(tab_plan[2. Wdh. am]=tab_plan[[#This Row],[Datum]],ROW(tab_plan[2. Wdh. am])-4),1)),"")</f>
        <v/>
      </c>
      <c r="F216" s="6" t="str" cm="1">
        <f t="array" ref="F216">IFERROR(INDEX(tab_plan[Text],SMALL(IF(tab_plan[3. Wdh. am]=tab_plan[[#This Row],[Datum]],ROW(tab_plan[3. Wdh. am])-4),1)),"")</f>
        <v/>
      </c>
      <c r="G216" s="6" t="str" cm="1">
        <f t="array" ref="G216">IFERROR(INDEX(tab_plan[Text],SMALL(IF(tab_plan[4. Wdh. am]=tab_plan[[#This Row],[Datum]],ROW(tab_plan[4. Wdh. am])-4),1)),"")</f>
        <v/>
      </c>
      <c r="H216" s="6" t="str" cm="1">
        <f t="array" ref="H216">IFERROR(INDEX(tab_plan[Text],SMALL(IF(tab_plan[5. Wdh. am]=tab_plan[[#This Row],[Datum]],ROW(tab_plan[5. Wdh. am])-4),1)),"")</f>
        <v/>
      </c>
      <c r="I216" s="6" t="str" cm="1">
        <f t="array" ref="I216">IFERROR(INDEX(tab_plan[Text],SMALL(IF(tab_plan[6. Wdh. am]=tab_plan[[#This Row],[Datum]],ROW(tab_plan[6. Wdh. am])-4),1)),"")</f>
        <v/>
      </c>
      <c r="J216" s="6" t="str" cm="1">
        <f t="array" ref="J216">IFERROR(INDEX(tab_plan[Text],SMALL(IF(tab_plan[7. Wdh. am]=tab_plan[[#This Row],[Datum]],ROW(tab_plan[7. Wdh. am])-4),1)),"")</f>
        <v/>
      </c>
      <c r="K216" s="13">
        <f>IF(tab_plan[[#This Row],[1. Wdh. ]]&lt;&gt;"",tab_plan[[#This Row],[1. Wdh. ]],IFERROR(tab_plan[[#This Row],[Datum]]+VLOOKUP(tab_plan[[#This Row],[Wochentag]],tab_wiederholung[],2,0),""))</f>
        <v>44408</v>
      </c>
      <c r="L216" s="13">
        <f>IF(tab_plan[[#This Row],[2. Wdh. ]]&lt;&gt;"",tab_plan[[#This Row],[2. Wdh. ]],IFERROR(tab_plan[[#This Row],[Datum]]+VLOOKUP(tab_plan[[#This Row],[Wochentag]],tab_wiederholung[],3,0),""))</f>
        <v>44409</v>
      </c>
      <c r="M216" s="13">
        <f>IF(tab_plan[[#This Row],[3. Wdh. ]]&lt;&gt;"",tab_plan[[#This Row],[3. Wdh. ]],IFERROR(tab_plan[[#This Row],[Datum]]+VLOOKUP(tab_plan[[#This Row],[Wochentag]],tab_wiederholung[],4,0),""))</f>
        <v>44411</v>
      </c>
      <c r="N216" s="13">
        <f>IF(tab_plan[[#This Row],[4. Wdh. ]]&lt;&gt;"",tab_plan[[#This Row],[4. Wdh. ]],IFERROR(tab_plan[[#This Row],[Datum]]+VLOOKUP(tab_plan[[#This Row],[Wochentag]],tab_wiederholung[],5,0),""))</f>
        <v>44415</v>
      </c>
      <c r="O216" s="13">
        <f>IF(tab_plan[[#This Row],[5. Wdh. ]]&lt;&gt;"",tab_plan[[#This Row],[5. Wdh. ]],IFERROR(tab_plan[[#This Row],[Datum]]+VLOOKUP(tab_plan[[#This Row],[Wochentag]],tab_wiederholung[],6,0),""))</f>
        <v>44429</v>
      </c>
      <c r="P216" s="13">
        <f>IF(tab_plan[[#This Row],[6. Wdh. ]]&lt;&gt;"",tab_plan[[#This Row],[6. Wdh. ]],IFERROR(tab_plan[[#This Row],[Datum]]+VLOOKUP(tab_plan[[#This Row],[Wochentag]],tab_wiederholung[],7,0),""))</f>
        <v>44464</v>
      </c>
      <c r="Q216" s="13">
        <f>IF(tab_plan[[#This Row],[7. Wdh. ]]&lt;&gt;"",tab_plan[[#This Row],[7. Wdh. ]],IFERROR(tab_plan[[#This Row],[Datum]]+VLOOKUP(tab_plan[[#This Row],[Wochentag]],tab_wiederholung[],8,0),""))</f>
        <v>44772</v>
      </c>
      <c r="R216" s="13"/>
      <c r="S216" s="13"/>
      <c r="T216" s="13"/>
      <c r="U216" s="13"/>
      <c r="V216" s="13"/>
      <c r="W216" s="13"/>
      <c r="X216" s="13"/>
      <c r="Y216" s="13" t="str">
        <f>IF(tab_plan[[#This Row],[Aufgabe]]&lt;&gt;"",tab_plan[[#This Row],[Aufgabe]]&amp;" ("&amp;TEXT(tab_plan[[#This Row],[Datum]],"T.M.")&amp;")","")</f>
        <v/>
      </c>
      <c r="Z216" s="13" t="e" cm="1">
        <f t="array" ref="Z216">tab_plan[[#This Row],[Datum]]=INDEX(tab_feiertage[Datum],SMALL(IF((tab_feiertage[Datum]=tab_plan[[#This Row],[Datum]])*(tab_feiertage[Gültigkeit]="x"),ROW(tab_feiertage[Datum])-31),1))</f>
        <v>#NUM!</v>
      </c>
    </row>
    <row r="217" spans="1:26" x14ac:dyDescent="0.25">
      <c r="A217" s="10" t="str">
        <f>TEXT(tab_plan[[#This Row],[Datum]],"TTTT")</f>
        <v>Sonntag</v>
      </c>
      <c r="B217" s="9">
        <f t="shared" si="3"/>
        <v>44409</v>
      </c>
      <c r="C217" s="6"/>
      <c r="D217" s="6" t="str" cm="1">
        <f t="array" ref="D217">IFERROR(INDEX(tab_plan[Text],SMALL(IF(tab_plan[1. Wdh. am]=tab_plan[[#This Row],[Datum]],ROW(tab_plan[1. Wdh. am])-4),1)),"")</f>
        <v/>
      </c>
      <c r="E217" s="6" t="str" cm="1">
        <f t="array" ref="E217">IFERROR(INDEX(tab_plan[Text],SMALL(IF(tab_plan[2. Wdh. am]=tab_plan[[#This Row],[Datum]],ROW(tab_plan[2. Wdh. am])-4),1)),"")</f>
        <v/>
      </c>
      <c r="F217" s="6" t="str" cm="1">
        <f t="array" ref="F217">IFERROR(INDEX(tab_plan[Text],SMALL(IF(tab_plan[3. Wdh. am]=tab_plan[[#This Row],[Datum]],ROW(tab_plan[3. Wdh. am])-4),1)),"")</f>
        <v/>
      </c>
      <c r="G217" s="6" t="str" cm="1">
        <f t="array" ref="G217">IFERROR(INDEX(tab_plan[Text],SMALL(IF(tab_plan[4. Wdh. am]=tab_plan[[#This Row],[Datum]],ROW(tab_plan[4. Wdh. am])-4),1)),"")</f>
        <v/>
      </c>
      <c r="H217" s="6" t="str" cm="1">
        <f t="array" ref="H217">IFERROR(INDEX(tab_plan[Text],SMALL(IF(tab_plan[5. Wdh. am]=tab_plan[[#This Row],[Datum]],ROW(tab_plan[5. Wdh. am])-4),1)),"")</f>
        <v/>
      </c>
      <c r="I217" s="6" t="str" cm="1">
        <f t="array" ref="I217">IFERROR(INDEX(tab_plan[Text],SMALL(IF(tab_plan[6. Wdh. am]=tab_plan[[#This Row],[Datum]],ROW(tab_plan[6. Wdh. am])-4),1)),"")</f>
        <v/>
      </c>
      <c r="J217" s="6" t="str" cm="1">
        <f t="array" ref="J217">IFERROR(INDEX(tab_plan[Text],SMALL(IF(tab_plan[7. Wdh. am]=tab_plan[[#This Row],[Datum]],ROW(tab_plan[7. Wdh. am])-4),1)),"")</f>
        <v/>
      </c>
      <c r="K217" s="13">
        <f>IF(tab_plan[[#This Row],[1. Wdh. ]]&lt;&gt;"",tab_plan[[#This Row],[1. Wdh. ]],IFERROR(tab_plan[[#This Row],[Datum]]+VLOOKUP(tab_plan[[#This Row],[Wochentag]],tab_wiederholung[],2,0),""))</f>
        <v>44409</v>
      </c>
      <c r="L217" s="13">
        <f>IF(tab_plan[[#This Row],[2. Wdh. ]]&lt;&gt;"",tab_plan[[#This Row],[2. Wdh. ]],IFERROR(tab_plan[[#This Row],[Datum]]+VLOOKUP(tab_plan[[#This Row],[Wochentag]],tab_wiederholung[],3,0),""))</f>
        <v>44410</v>
      </c>
      <c r="M217" s="13">
        <f>IF(tab_plan[[#This Row],[3. Wdh. ]]&lt;&gt;"",tab_plan[[#This Row],[3. Wdh. ]],IFERROR(tab_plan[[#This Row],[Datum]]+VLOOKUP(tab_plan[[#This Row],[Wochentag]],tab_wiederholung[],4,0),""))</f>
        <v>44412</v>
      </c>
      <c r="N217" s="13">
        <f>IF(tab_plan[[#This Row],[4. Wdh. ]]&lt;&gt;"",tab_plan[[#This Row],[4. Wdh. ]],IFERROR(tab_plan[[#This Row],[Datum]]+VLOOKUP(tab_plan[[#This Row],[Wochentag]],tab_wiederholung[],5,0),""))</f>
        <v>44416</v>
      </c>
      <c r="O217" s="13">
        <f>IF(tab_plan[[#This Row],[5. Wdh. ]]&lt;&gt;"",tab_plan[[#This Row],[5. Wdh. ]],IFERROR(tab_plan[[#This Row],[Datum]]+VLOOKUP(tab_plan[[#This Row],[Wochentag]],tab_wiederholung[],6,0),""))</f>
        <v>44430</v>
      </c>
      <c r="P217" s="13">
        <f>IF(tab_plan[[#This Row],[6. Wdh. ]]&lt;&gt;"",tab_plan[[#This Row],[6. Wdh. ]],IFERROR(tab_plan[[#This Row],[Datum]]+VLOOKUP(tab_plan[[#This Row],[Wochentag]],tab_wiederholung[],7,0),""))</f>
        <v>44465</v>
      </c>
      <c r="Q217" s="13">
        <f>IF(tab_plan[[#This Row],[7. Wdh. ]]&lt;&gt;"",tab_plan[[#This Row],[7. Wdh. ]],IFERROR(tab_plan[[#This Row],[Datum]]+VLOOKUP(tab_plan[[#This Row],[Wochentag]],tab_wiederholung[],8,0),""))</f>
        <v>44773</v>
      </c>
      <c r="R217" s="13"/>
      <c r="S217" s="13"/>
      <c r="T217" s="13"/>
      <c r="U217" s="13"/>
      <c r="V217" s="13"/>
      <c r="W217" s="13"/>
      <c r="X217" s="13"/>
      <c r="Y217" s="13" t="str">
        <f>IF(tab_plan[[#This Row],[Aufgabe]]&lt;&gt;"",tab_plan[[#This Row],[Aufgabe]]&amp;" ("&amp;TEXT(tab_plan[[#This Row],[Datum]],"T.M.")&amp;")","")</f>
        <v/>
      </c>
      <c r="Z217" s="13" t="e" cm="1">
        <f t="array" ref="Z217">tab_plan[[#This Row],[Datum]]=INDEX(tab_feiertage[Datum],SMALL(IF((tab_feiertage[Datum]=tab_plan[[#This Row],[Datum]])*(tab_feiertage[Gültigkeit]="x"),ROW(tab_feiertage[Datum])-31),1))</f>
        <v>#NUM!</v>
      </c>
    </row>
    <row r="218" spans="1:26" x14ac:dyDescent="0.25">
      <c r="A218" s="10" t="str">
        <f>TEXT(tab_plan[[#This Row],[Datum]],"TTTT")</f>
        <v>Montag</v>
      </c>
      <c r="B218" s="9">
        <f t="shared" si="3"/>
        <v>44410</v>
      </c>
      <c r="C218" s="6"/>
      <c r="D218" s="6" t="str" cm="1">
        <f t="array" ref="D218">IFERROR(INDEX(tab_plan[Text],SMALL(IF(tab_plan[1. Wdh. am]=tab_plan[[#This Row],[Datum]],ROW(tab_plan[1. Wdh. am])-4),1)),"")</f>
        <v/>
      </c>
      <c r="E218" s="6" t="str" cm="1">
        <f t="array" ref="E218">IFERROR(INDEX(tab_plan[Text],SMALL(IF(tab_plan[2. Wdh. am]=tab_plan[[#This Row],[Datum]],ROW(tab_plan[2. Wdh. am])-4),1)),"")</f>
        <v/>
      </c>
      <c r="F218" s="6" t="str" cm="1">
        <f t="array" ref="F218">IFERROR(INDEX(tab_plan[Text],SMALL(IF(tab_plan[3. Wdh. am]=tab_plan[[#This Row],[Datum]],ROW(tab_plan[3. Wdh. am])-4),1)),"")</f>
        <v/>
      </c>
      <c r="G218" s="6" t="str" cm="1">
        <f t="array" ref="G218">IFERROR(INDEX(tab_plan[Text],SMALL(IF(tab_plan[4. Wdh. am]=tab_plan[[#This Row],[Datum]],ROW(tab_plan[4. Wdh. am])-4),1)),"")</f>
        <v/>
      </c>
      <c r="H218" s="6" t="str" cm="1">
        <f t="array" ref="H218">IFERROR(INDEX(tab_plan[Text],SMALL(IF(tab_plan[5. Wdh. am]=tab_plan[[#This Row],[Datum]],ROW(tab_plan[5. Wdh. am])-4),1)),"")</f>
        <v/>
      </c>
      <c r="I218" s="6" t="str" cm="1">
        <f t="array" ref="I218">IFERROR(INDEX(tab_plan[Text],SMALL(IF(tab_plan[6. Wdh. am]=tab_plan[[#This Row],[Datum]],ROW(tab_plan[6. Wdh. am])-4),1)),"")</f>
        <v/>
      </c>
      <c r="J218" s="6" t="str" cm="1">
        <f t="array" ref="J218">IFERROR(INDEX(tab_plan[Text],SMALL(IF(tab_plan[7. Wdh. am]=tab_plan[[#This Row],[Datum]],ROW(tab_plan[7. Wdh. am])-4),1)),"")</f>
        <v/>
      </c>
      <c r="K218" s="13">
        <f>IF(tab_plan[[#This Row],[1. Wdh. ]]&lt;&gt;"",tab_plan[[#This Row],[1. Wdh. ]],IFERROR(tab_plan[[#This Row],[Datum]]+VLOOKUP(tab_plan[[#This Row],[Wochentag]],tab_wiederholung[],2,0),""))</f>
        <v>44410</v>
      </c>
      <c r="L218" s="13">
        <f>IF(tab_plan[[#This Row],[2. Wdh. ]]&lt;&gt;"",tab_plan[[#This Row],[2. Wdh. ]],IFERROR(tab_plan[[#This Row],[Datum]]+VLOOKUP(tab_plan[[#This Row],[Wochentag]],tab_wiederholung[],3,0),""))</f>
        <v>44411</v>
      </c>
      <c r="M218" s="13">
        <f>IF(tab_plan[[#This Row],[3. Wdh. ]]&lt;&gt;"",tab_plan[[#This Row],[3. Wdh. ]],IFERROR(tab_plan[[#This Row],[Datum]]+VLOOKUP(tab_plan[[#This Row],[Wochentag]],tab_wiederholung[],4,0),""))</f>
        <v>44413</v>
      </c>
      <c r="N218" s="13">
        <f>IF(tab_plan[[#This Row],[4. Wdh. ]]&lt;&gt;"",tab_plan[[#This Row],[4. Wdh. ]],IFERROR(tab_plan[[#This Row],[Datum]]+VLOOKUP(tab_plan[[#This Row],[Wochentag]],tab_wiederholung[],5,0),""))</f>
        <v>44417</v>
      </c>
      <c r="O218" s="13">
        <f>IF(tab_plan[[#This Row],[5. Wdh. ]]&lt;&gt;"",tab_plan[[#This Row],[5. Wdh. ]],IFERROR(tab_plan[[#This Row],[Datum]]+VLOOKUP(tab_plan[[#This Row],[Wochentag]],tab_wiederholung[],6,0),""))</f>
        <v>44431</v>
      </c>
      <c r="P218" s="13">
        <f>IF(tab_plan[[#This Row],[6. Wdh. ]]&lt;&gt;"",tab_plan[[#This Row],[6. Wdh. ]],IFERROR(tab_plan[[#This Row],[Datum]]+VLOOKUP(tab_plan[[#This Row],[Wochentag]],tab_wiederholung[],7,0),""))</f>
        <v>44466</v>
      </c>
      <c r="Q218" s="13">
        <f>IF(tab_plan[[#This Row],[7. Wdh. ]]&lt;&gt;"",tab_plan[[#This Row],[7. Wdh. ]],IFERROR(tab_plan[[#This Row],[Datum]]+VLOOKUP(tab_plan[[#This Row],[Wochentag]],tab_wiederholung[],8,0),""))</f>
        <v>44774</v>
      </c>
      <c r="R218" s="13"/>
      <c r="S218" s="13"/>
      <c r="T218" s="13"/>
      <c r="U218" s="13"/>
      <c r="V218" s="13"/>
      <c r="W218" s="13"/>
      <c r="X218" s="13"/>
      <c r="Y218" s="13" t="str">
        <f>IF(tab_plan[[#This Row],[Aufgabe]]&lt;&gt;"",tab_plan[[#This Row],[Aufgabe]]&amp;" ("&amp;TEXT(tab_plan[[#This Row],[Datum]],"T.M.")&amp;")","")</f>
        <v/>
      </c>
      <c r="Z218" s="13" t="e" cm="1">
        <f t="array" ref="Z218">tab_plan[[#This Row],[Datum]]=INDEX(tab_feiertage[Datum],SMALL(IF((tab_feiertage[Datum]=tab_plan[[#This Row],[Datum]])*(tab_feiertage[Gültigkeit]="x"),ROW(tab_feiertage[Datum])-31),1))</f>
        <v>#NUM!</v>
      </c>
    </row>
    <row r="219" spans="1:26" x14ac:dyDescent="0.25">
      <c r="A219" s="10" t="str">
        <f>TEXT(tab_plan[[#This Row],[Datum]],"TTTT")</f>
        <v>Dienstag</v>
      </c>
      <c r="B219" s="9">
        <f t="shared" si="3"/>
        <v>44411</v>
      </c>
      <c r="C219" s="6"/>
      <c r="D219" s="6" t="str" cm="1">
        <f t="array" ref="D219">IFERROR(INDEX(tab_plan[Text],SMALL(IF(tab_plan[1. Wdh. am]=tab_plan[[#This Row],[Datum]],ROW(tab_plan[1. Wdh. am])-4),1)),"")</f>
        <v/>
      </c>
      <c r="E219" s="6" t="str" cm="1">
        <f t="array" ref="E219">IFERROR(INDEX(tab_plan[Text],SMALL(IF(tab_plan[2. Wdh. am]=tab_plan[[#This Row],[Datum]],ROW(tab_plan[2. Wdh. am])-4),1)),"")</f>
        <v/>
      </c>
      <c r="F219" s="6" t="str" cm="1">
        <f t="array" ref="F219">IFERROR(INDEX(tab_plan[Text],SMALL(IF(tab_plan[3. Wdh. am]=tab_plan[[#This Row],[Datum]],ROW(tab_plan[3. Wdh. am])-4),1)),"")</f>
        <v/>
      </c>
      <c r="G219" s="6" t="str" cm="1">
        <f t="array" ref="G219">IFERROR(INDEX(tab_plan[Text],SMALL(IF(tab_plan[4. Wdh. am]=tab_plan[[#This Row],[Datum]],ROW(tab_plan[4. Wdh. am])-4),1)),"")</f>
        <v/>
      </c>
      <c r="H219" s="6" t="str" cm="1">
        <f t="array" ref="H219">IFERROR(INDEX(tab_plan[Text],SMALL(IF(tab_plan[5. Wdh. am]=tab_plan[[#This Row],[Datum]],ROW(tab_plan[5. Wdh. am])-4),1)),"")</f>
        <v/>
      </c>
      <c r="I219" s="6" t="str" cm="1">
        <f t="array" ref="I219">IFERROR(INDEX(tab_plan[Text],SMALL(IF(tab_plan[6. Wdh. am]=tab_plan[[#This Row],[Datum]],ROW(tab_plan[6. Wdh. am])-4),1)),"")</f>
        <v/>
      </c>
      <c r="J219" s="6" t="str" cm="1">
        <f t="array" ref="J219">IFERROR(INDEX(tab_plan[Text],SMALL(IF(tab_plan[7. Wdh. am]=tab_plan[[#This Row],[Datum]],ROW(tab_plan[7. Wdh. am])-4),1)),"")</f>
        <v/>
      </c>
      <c r="K219" s="13">
        <f>IF(tab_plan[[#This Row],[1. Wdh. ]]&lt;&gt;"",tab_plan[[#This Row],[1. Wdh. ]],IFERROR(tab_plan[[#This Row],[Datum]]+VLOOKUP(tab_plan[[#This Row],[Wochentag]],tab_wiederholung[],2,0),""))</f>
        <v>44411</v>
      </c>
      <c r="L219" s="13">
        <f>IF(tab_plan[[#This Row],[2. Wdh. ]]&lt;&gt;"",tab_plan[[#This Row],[2. Wdh. ]],IFERROR(tab_plan[[#This Row],[Datum]]+VLOOKUP(tab_plan[[#This Row],[Wochentag]],tab_wiederholung[],3,0),""))</f>
        <v>44412</v>
      </c>
      <c r="M219" s="13">
        <f>IF(tab_plan[[#This Row],[3. Wdh. ]]&lt;&gt;"",tab_plan[[#This Row],[3. Wdh. ]],IFERROR(tab_plan[[#This Row],[Datum]]+VLOOKUP(tab_plan[[#This Row],[Wochentag]],tab_wiederholung[],4,0),""))</f>
        <v>44414</v>
      </c>
      <c r="N219" s="13">
        <f>IF(tab_plan[[#This Row],[4. Wdh. ]]&lt;&gt;"",tab_plan[[#This Row],[4. Wdh. ]],IFERROR(tab_plan[[#This Row],[Datum]]+VLOOKUP(tab_plan[[#This Row],[Wochentag]],tab_wiederholung[],5,0),""))</f>
        <v>44418</v>
      </c>
      <c r="O219" s="13">
        <f>IF(tab_plan[[#This Row],[5. Wdh. ]]&lt;&gt;"",tab_plan[[#This Row],[5. Wdh. ]],IFERROR(tab_plan[[#This Row],[Datum]]+VLOOKUP(tab_plan[[#This Row],[Wochentag]],tab_wiederholung[],6,0),""))</f>
        <v>44432</v>
      </c>
      <c r="P219" s="13">
        <f>IF(tab_plan[[#This Row],[6. Wdh. ]]&lt;&gt;"",tab_plan[[#This Row],[6. Wdh. ]],IFERROR(tab_plan[[#This Row],[Datum]]+VLOOKUP(tab_plan[[#This Row],[Wochentag]],tab_wiederholung[],7,0),""))</f>
        <v>44467</v>
      </c>
      <c r="Q219" s="13">
        <f>IF(tab_plan[[#This Row],[7. Wdh. ]]&lt;&gt;"",tab_plan[[#This Row],[7. Wdh. ]],IFERROR(tab_plan[[#This Row],[Datum]]+VLOOKUP(tab_plan[[#This Row],[Wochentag]],tab_wiederholung[],8,0),""))</f>
        <v>44775</v>
      </c>
      <c r="R219" s="13"/>
      <c r="S219" s="13"/>
      <c r="T219" s="13"/>
      <c r="U219" s="13"/>
      <c r="V219" s="13"/>
      <c r="W219" s="13"/>
      <c r="X219" s="13"/>
      <c r="Y219" s="13" t="str">
        <f>IF(tab_plan[[#This Row],[Aufgabe]]&lt;&gt;"",tab_plan[[#This Row],[Aufgabe]]&amp;" ("&amp;TEXT(tab_plan[[#This Row],[Datum]],"T.M.")&amp;")","")</f>
        <v/>
      </c>
      <c r="Z219" s="13" t="e" cm="1">
        <f t="array" ref="Z219">tab_plan[[#This Row],[Datum]]=INDEX(tab_feiertage[Datum],SMALL(IF((tab_feiertage[Datum]=tab_plan[[#This Row],[Datum]])*(tab_feiertage[Gültigkeit]="x"),ROW(tab_feiertage[Datum])-31),1))</f>
        <v>#NUM!</v>
      </c>
    </row>
    <row r="220" spans="1:26" x14ac:dyDescent="0.25">
      <c r="A220" s="10" t="str">
        <f>TEXT(tab_plan[[#This Row],[Datum]],"TTTT")</f>
        <v>Mittwoch</v>
      </c>
      <c r="B220" s="9">
        <f t="shared" si="3"/>
        <v>44412</v>
      </c>
      <c r="C220" s="6"/>
      <c r="D220" s="6" t="str" cm="1">
        <f t="array" ref="D220">IFERROR(INDEX(tab_plan[Text],SMALL(IF(tab_plan[1. Wdh. am]=tab_plan[[#This Row],[Datum]],ROW(tab_plan[1. Wdh. am])-4),1)),"")</f>
        <v/>
      </c>
      <c r="E220" s="6" t="str" cm="1">
        <f t="array" ref="E220">IFERROR(INDEX(tab_plan[Text],SMALL(IF(tab_plan[2. Wdh. am]=tab_plan[[#This Row],[Datum]],ROW(tab_plan[2. Wdh. am])-4),1)),"")</f>
        <v/>
      </c>
      <c r="F220" s="6" t="str" cm="1">
        <f t="array" ref="F220">IFERROR(INDEX(tab_plan[Text],SMALL(IF(tab_plan[3. Wdh. am]=tab_plan[[#This Row],[Datum]],ROW(tab_plan[3. Wdh. am])-4),1)),"")</f>
        <v/>
      </c>
      <c r="G220" s="6" t="str" cm="1">
        <f t="array" ref="G220">IFERROR(INDEX(tab_plan[Text],SMALL(IF(tab_plan[4. Wdh. am]=tab_plan[[#This Row],[Datum]],ROW(tab_plan[4. Wdh. am])-4),1)),"")</f>
        <v/>
      </c>
      <c r="H220" s="6" t="str" cm="1">
        <f t="array" ref="H220">IFERROR(INDEX(tab_plan[Text],SMALL(IF(tab_plan[5. Wdh. am]=tab_plan[[#This Row],[Datum]],ROW(tab_plan[5. Wdh. am])-4),1)),"")</f>
        <v/>
      </c>
      <c r="I220" s="6" t="str" cm="1">
        <f t="array" ref="I220">IFERROR(INDEX(tab_plan[Text],SMALL(IF(tab_plan[6. Wdh. am]=tab_plan[[#This Row],[Datum]],ROW(tab_plan[6. Wdh. am])-4),1)),"")</f>
        <v/>
      </c>
      <c r="J220" s="6" t="str" cm="1">
        <f t="array" ref="J220">IFERROR(INDEX(tab_plan[Text],SMALL(IF(tab_plan[7. Wdh. am]=tab_plan[[#This Row],[Datum]],ROW(tab_plan[7. Wdh. am])-4),1)),"")</f>
        <v/>
      </c>
      <c r="K220" s="13">
        <f>IF(tab_plan[[#This Row],[1. Wdh. ]]&lt;&gt;"",tab_plan[[#This Row],[1. Wdh. ]],IFERROR(tab_plan[[#This Row],[Datum]]+VLOOKUP(tab_plan[[#This Row],[Wochentag]],tab_wiederholung[],2,0),""))</f>
        <v>44412</v>
      </c>
      <c r="L220" s="13">
        <f>IF(tab_plan[[#This Row],[2. Wdh. ]]&lt;&gt;"",tab_plan[[#This Row],[2. Wdh. ]],IFERROR(tab_plan[[#This Row],[Datum]]+VLOOKUP(tab_plan[[#This Row],[Wochentag]],tab_wiederholung[],3,0),""))</f>
        <v>44413</v>
      </c>
      <c r="M220" s="13">
        <f>IF(tab_plan[[#This Row],[3. Wdh. ]]&lt;&gt;"",tab_plan[[#This Row],[3. Wdh. ]],IFERROR(tab_plan[[#This Row],[Datum]]+VLOOKUP(tab_plan[[#This Row],[Wochentag]],tab_wiederholung[],4,0),""))</f>
        <v>44415</v>
      </c>
      <c r="N220" s="13">
        <f>IF(tab_plan[[#This Row],[4. Wdh. ]]&lt;&gt;"",tab_plan[[#This Row],[4. Wdh. ]],IFERROR(tab_plan[[#This Row],[Datum]]+VLOOKUP(tab_plan[[#This Row],[Wochentag]],tab_wiederholung[],5,0),""))</f>
        <v>44419</v>
      </c>
      <c r="O220" s="13">
        <f>IF(tab_plan[[#This Row],[5. Wdh. ]]&lt;&gt;"",tab_plan[[#This Row],[5. Wdh. ]],IFERROR(tab_plan[[#This Row],[Datum]]+VLOOKUP(tab_plan[[#This Row],[Wochentag]],tab_wiederholung[],6,0),""))</f>
        <v>44433</v>
      </c>
      <c r="P220" s="13">
        <f>IF(tab_plan[[#This Row],[6. Wdh. ]]&lt;&gt;"",tab_plan[[#This Row],[6. Wdh. ]],IFERROR(tab_plan[[#This Row],[Datum]]+VLOOKUP(tab_plan[[#This Row],[Wochentag]],tab_wiederholung[],7,0),""))</f>
        <v>44468</v>
      </c>
      <c r="Q220" s="13">
        <f>IF(tab_plan[[#This Row],[7. Wdh. ]]&lt;&gt;"",tab_plan[[#This Row],[7. Wdh. ]],IFERROR(tab_plan[[#This Row],[Datum]]+VLOOKUP(tab_plan[[#This Row],[Wochentag]],tab_wiederholung[],8,0),""))</f>
        <v>44776</v>
      </c>
      <c r="R220" s="13"/>
      <c r="S220" s="13"/>
      <c r="T220" s="13"/>
      <c r="U220" s="13"/>
      <c r="V220" s="13"/>
      <c r="W220" s="13"/>
      <c r="X220" s="13"/>
      <c r="Y220" s="13" t="str">
        <f>IF(tab_plan[[#This Row],[Aufgabe]]&lt;&gt;"",tab_plan[[#This Row],[Aufgabe]]&amp;" ("&amp;TEXT(tab_plan[[#This Row],[Datum]],"T.M.")&amp;")","")</f>
        <v/>
      </c>
      <c r="Z220" s="13" t="e" cm="1">
        <f t="array" ref="Z220">tab_plan[[#This Row],[Datum]]=INDEX(tab_feiertage[Datum],SMALL(IF((tab_feiertage[Datum]=tab_plan[[#This Row],[Datum]])*(tab_feiertage[Gültigkeit]="x"),ROW(tab_feiertage[Datum])-31),1))</f>
        <v>#NUM!</v>
      </c>
    </row>
    <row r="221" spans="1:26" x14ac:dyDescent="0.25">
      <c r="A221" s="10" t="str">
        <f>TEXT(tab_plan[[#This Row],[Datum]],"TTTT")</f>
        <v>Donnerstag</v>
      </c>
      <c r="B221" s="9">
        <f t="shared" si="3"/>
        <v>44413</v>
      </c>
      <c r="C221" s="6"/>
      <c r="D221" s="6" t="str" cm="1">
        <f t="array" ref="D221">IFERROR(INDEX(tab_plan[Text],SMALL(IF(tab_plan[1. Wdh. am]=tab_plan[[#This Row],[Datum]],ROW(tab_plan[1. Wdh. am])-4),1)),"")</f>
        <v/>
      </c>
      <c r="E221" s="6" t="str" cm="1">
        <f t="array" ref="E221">IFERROR(INDEX(tab_plan[Text],SMALL(IF(tab_plan[2. Wdh. am]=tab_plan[[#This Row],[Datum]],ROW(tab_plan[2. Wdh. am])-4),1)),"")</f>
        <v/>
      </c>
      <c r="F221" s="6" t="str" cm="1">
        <f t="array" ref="F221">IFERROR(INDEX(tab_plan[Text],SMALL(IF(tab_plan[3. Wdh. am]=tab_plan[[#This Row],[Datum]],ROW(tab_plan[3. Wdh. am])-4),1)),"")</f>
        <v/>
      </c>
      <c r="G221" s="6" t="str" cm="1">
        <f t="array" ref="G221">IFERROR(INDEX(tab_plan[Text],SMALL(IF(tab_plan[4. Wdh. am]=tab_plan[[#This Row],[Datum]],ROW(tab_plan[4. Wdh. am])-4),1)),"")</f>
        <v/>
      </c>
      <c r="H221" s="6" t="str" cm="1">
        <f t="array" ref="H221">IFERROR(INDEX(tab_plan[Text],SMALL(IF(tab_plan[5. Wdh. am]=tab_plan[[#This Row],[Datum]],ROW(tab_plan[5. Wdh. am])-4),1)),"")</f>
        <v/>
      </c>
      <c r="I221" s="6" t="str" cm="1">
        <f t="array" ref="I221">IFERROR(INDEX(tab_plan[Text],SMALL(IF(tab_plan[6. Wdh. am]=tab_plan[[#This Row],[Datum]],ROW(tab_plan[6. Wdh. am])-4),1)),"")</f>
        <v/>
      </c>
      <c r="J221" s="6" t="str" cm="1">
        <f t="array" ref="J221">IFERROR(INDEX(tab_plan[Text],SMALL(IF(tab_plan[7. Wdh. am]=tab_plan[[#This Row],[Datum]],ROW(tab_plan[7. Wdh. am])-4),1)),"")</f>
        <v/>
      </c>
      <c r="K221" s="13">
        <f>IF(tab_plan[[#This Row],[1. Wdh. ]]&lt;&gt;"",tab_plan[[#This Row],[1. Wdh. ]],IFERROR(tab_plan[[#This Row],[Datum]]+VLOOKUP(tab_plan[[#This Row],[Wochentag]],tab_wiederholung[],2,0),""))</f>
        <v>44413</v>
      </c>
      <c r="L221" s="13">
        <f>IF(tab_plan[[#This Row],[2. Wdh. ]]&lt;&gt;"",tab_plan[[#This Row],[2. Wdh. ]],IFERROR(tab_plan[[#This Row],[Datum]]+VLOOKUP(tab_plan[[#This Row],[Wochentag]],tab_wiederholung[],3,0),""))</f>
        <v>44414</v>
      </c>
      <c r="M221" s="13">
        <f>IF(tab_plan[[#This Row],[3. Wdh. ]]&lt;&gt;"",tab_plan[[#This Row],[3. Wdh. ]],IFERROR(tab_plan[[#This Row],[Datum]]+VLOOKUP(tab_plan[[#This Row],[Wochentag]],tab_wiederholung[],4,0),""))</f>
        <v>44416</v>
      </c>
      <c r="N221" s="13">
        <f>IF(tab_plan[[#This Row],[4. Wdh. ]]&lt;&gt;"",tab_plan[[#This Row],[4. Wdh. ]],IFERROR(tab_plan[[#This Row],[Datum]]+VLOOKUP(tab_plan[[#This Row],[Wochentag]],tab_wiederholung[],5,0),""))</f>
        <v>44420</v>
      </c>
      <c r="O221" s="13">
        <f>IF(tab_plan[[#This Row],[5. Wdh. ]]&lt;&gt;"",tab_plan[[#This Row],[5. Wdh. ]],IFERROR(tab_plan[[#This Row],[Datum]]+VLOOKUP(tab_plan[[#This Row],[Wochentag]],tab_wiederholung[],6,0),""))</f>
        <v>44434</v>
      </c>
      <c r="P221" s="13">
        <f>IF(tab_plan[[#This Row],[6. Wdh. ]]&lt;&gt;"",tab_plan[[#This Row],[6. Wdh. ]],IFERROR(tab_plan[[#This Row],[Datum]]+VLOOKUP(tab_plan[[#This Row],[Wochentag]],tab_wiederholung[],7,0),""))</f>
        <v>44469</v>
      </c>
      <c r="Q221" s="13">
        <f>IF(tab_plan[[#This Row],[7. Wdh. ]]&lt;&gt;"",tab_plan[[#This Row],[7. Wdh. ]],IFERROR(tab_plan[[#This Row],[Datum]]+VLOOKUP(tab_plan[[#This Row],[Wochentag]],tab_wiederholung[],8,0),""))</f>
        <v>44777</v>
      </c>
      <c r="R221" s="13"/>
      <c r="S221" s="13"/>
      <c r="T221" s="13"/>
      <c r="U221" s="13"/>
      <c r="V221" s="13"/>
      <c r="W221" s="13"/>
      <c r="X221" s="13"/>
      <c r="Y221" s="13" t="str">
        <f>IF(tab_plan[[#This Row],[Aufgabe]]&lt;&gt;"",tab_plan[[#This Row],[Aufgabe]]&amp;" ("&amp;TEXT(tab_plan[[#This Row],[Datum]],"T.M.")&amp;")","")</f>
        <v/>
      </c>
      <c r="Z221" s="13" t="e" cm="1">
        <f t="array" ref="Z221">tab_plan[[#This Row],[Datum]]=INDEX(tab_feiertage[Datum],SMALL(IF((tab_feiertage[Datum]=tab_plan[[#This Row],[Datum]])*(tab_feiertage[Gültigkeit]="x"),ROW(tab_feiertage[Datum])-31),1))</f>
        <v>#NUM!</v>
      </c>
    </row>
    <row r="222" spans="1:26" x14ac:dyDescent="0.25">
      <c r="A222" s="10" t="str">
        <f>TEXT(tab_plan[[#This Row],[Datum]],"TTTT")</f>
        <v>Freitag</v>
      </c>
      <c r="B222" s="9">
        <f t="shared" si="3"/>
        <v>44414</v>
      </c>
      <c r="C222" s="6"/>
      <c r="D222" s="6" t="str" cm="1">
        <f t="array" ref="D222">IFERROR(INDEX(tab_plan[Text],SMALL(IF(tab_plan[1. Wdh. am]=tab_plan[[#This Row],[Datum]],ROW(tab_plan[1. Wdh. am])-4),1)),"")</f>
        <v/>
      </c>
      <c r="E222" s="6" t="str" cm="1">
        <f t="array" ref="E222">IFERROR(INDEX(tab_plan[Text],SMALL(IF(tab_plan[2. Wdh. am]=tab_plan[[#This Row],[Datum]],ROW(tab_plan[2. Wdh. am])-4),1)),"")</f>
        <v/>
      </c>
      <c r="F222" s="6" t="str" cm="1">
        <f t="array" ref="F222">IFERROR(INDEX(tab_plan[Text],SMALL(IF(tab_plan[3. Wdh. am]=tab_plan[[#This Row],[Datum]],ROW(tab_plan[3. Wdh. am])-4),1)),"")</f>
        <v/>
      </c>
      <c r="G222" s="6" t="str" cm="1">
        <f t="array" ref="G222">IFERROR(INDEX(tab_plan[Text],SMALL(IF(tab_plan[4. Wdh. am]=tab_plan[[#This Row],[Datum]],ROW(tab_plan[4. Wdh. am])-4),1)),"")</f>
        <v/>
      </c>
      <c r="H222" s="6" t="str" cm="1">
        <f t="array" ref="H222">IFERROR(INDEX(tab_plan[Text],SMALL(IF(tab_plan[5. Wdh. am]=tab_plan[[#This Row],[Datum]],ROW(tab_plan[5. Wdh. am])-4),1)),"")</f>
        <v/>
      </c>
      <c r="I222" s="6" t="str" cm="1">
        <f t="array" ref="I222">IFERROR(INDEX(tab_plan[Text],SMALL(IF(tab_plan[6. Wdh. am]=tab_plan[[#This Row],[Datum]],ROW(tab_plan[6. Wdh. am])-4),1)),"")</f>
        <v/>
      </c>
      <c r="J222" s="6" t="str" cm="1">
        <f t="array" ref="J222">IFERROR(INDEX(tab_plan[Text],SMALL(IF(tab_plan[7. Wdh. am]=tab_plan[[#This Row],[Datum]],ROW(tab_plan[7. Wdh. am])-4),1)),"")</f>
        <v/>
      </c>
      <c r="K222" s="13">
        <f>IF(tab_plan[[#This Row],[1. Wdh. ]]&lt;&gt;"",tab_plan[[#This Row],[1. Wdh. ]],IFERROR(tab_plan[[#This Row],[Datum]]+VLOOKUP(tab_plan[[#This Row],[Wochentag]],tab_wiederholung[],2,0),""))</f>
        <v>44414</v>
      </c>
      <c r="L222" s="13">
        <f>IF(tab_plan[[#This Row],[2. Wdh. ]]&lt;&gt;"",tab_plan[[#This Row],[2. Wdh. ]],IFERROR(tab_plan[[#This Row],[Datum]]+VLOOKUP(tab_plan[[#This Row],[Wochentag]],tab_wiederholung[],3,0),""))</f>
        <v>44415</v>
      </c>
      <c r="M222" s="13">
        <f>IF(tab_plan[[#This Row],[3. Wdh. ]]&lt;&gt;"",tab_plan[[#This Row],[3. Wdh. ]],IFERROR(tab_plan[[#This Row],[Datum]]+VLOOKUP(tab_plan[[#This Row],[Wochentag]],tab_wiederholung[],4,0),""))</f>
        <v>44417</v>
      </c>
      <c r="N222" s="13">
        <f>IF(tab_plan[[#This Row],[4. Wdh. ]]&lt;&gt;"",tab_plan[[#This Row],[4. Wdh. ]],IFERROR(tab_plan[[#This Row],[Datum]]+VLOOKUP(tab_plan[[#This Row],[Wochentag]],tab_wiederholung[],5,0),""))</f>
        <v>44421</v>
      </c>
      <c r="O222" s="13">
        <f>IF(tab_plan[[#This Row],[5. Wdh. ]]&lt;&gt;"",tab_plan[[#This Row],[5. Wdh. ]],IFERROR(tab_plan[[#This Row],[Datum]]+VLOOKUP(tab_plan[[#This Row],[Wochentag]],tab_wiederholung[],6,0),""))</f>
        <v>44435</v>
      </c>
      <c r="P222" s="13">
        <f>IF(tab_plan[[#This Row],[6. Wdh. ]]&lt;&gt;"",tab_plan[[#This Row],[6. Wdh. ]],IFERROR(tab_plan[[#This Row],[Datum]]+VLOOKUP(tab_plan[[#This Row],[Wochentag]],tab_wiederholung[],7,0),""))</f>
        <v>44470</v>
      </c>
      <c r="Q222" s="13">
        <f>IF(tab_plan[[#This Row],[7. Wdh. ]]&lt;&gt;"",tab_plan[[#This Row],[7. Wdh. ]],IFERROR(tab_plan[[#This Row],[Datum]]+VLOOKUP(tab_plan[[#This Row],[Wochentag]],tab_wiederholung[],8,0),""))</f>
        <v>44778</v>
      </c>
      <c r="R222" s="13"/>
      <c r="S222" s="13"/>
      <c r="T222" s="13"/>
      <c r="U222" s="13"/>
      <c r="V222" s="13"/>
      <c r="W222" s="13"/>
      <c r="X222" s="13"/>
      <c r="Y222" s="13" t="str">
        <f>IF(tab_plan[[#This Row],[Aufgabe]]&lt;&gt;"",tab_plan[[#This Row],[Aufgabe]]&amp;" ("&amp;TEXT(tab_plan[[#This Row],[Datum]],"T.M.")&amp;")","")</f>
        <v/>
      </c>
      <c r="Z222" s="13" t="e" cm="1">
        <f t="array" ref="Z222">tab_plan[[#This Row],[Datum]]=INDEX(tab_feiertage[Datum],SMALL(IF((tab_feiertage[Datum]=tab_plan[[#This Row],[Datum]])*(tab_feiertage[Gültigkeit]="x"),ROW(tab_feiertage[Datum])-31),1))</f>
        <v>#NUM!</v>
      </c>
    </row>
    <row r="223" spans="1:26" x14ac:dyDescent="0.25">
      <c r="A223" s="10" t="str">
        <f>TEXT(tab_plan[[#This Row],[Datum]],"TTTT")</f>
        <v>Samstag</v>
      </c>
      <c r="B223" s="9">
        <f t="shared" si="3"/>
        <v>44415</v>
      </c>
      <c r="C223" s="6"/>
      <c r="D223" s="6" t="str" cm="1">
        <f t="array" ref="D223">IFERROR(INDEX(tab_plan[Text],SMALL(IF(tab_plan[1. Wdh. am]=tab_plan[[#This Row],[Datum]],ROW(tab_plan[1. Wdh. am])-4),1)),"")</f>
        <v/>
      </c>
      <c r="E223" s="6" t="str" cm="1">
        <f t="array" ref="E223">IFERROR(INDEX(tab_plan[Text],SMALL(IF(tab_plan[2. Wdh. am]=tab_plan[[#This Row],[Datum]],ROW(tab_plan[2. Wdh. am])-4),1)),"")</f>
        <v/>
      </c>
      <c r="F223" s="6" t="str" cm="1">
        <f t="array" ref="F223">IFERROR(INDEX(tab_plan[Text],SMALL(IF(tab_plan[3. Wdh. am]=tab_plan[[#This Row],[Datum]],ROW(tab_plan[3. Wdh. am])-4),1)),"")</f>
        <v/>
      </c>
      <c r="G223" s="6" t="str" cm="1">
        <f t="array" ref="G223">IFERROR(INDEX(tab_plan[Text],SMALL(IF(tab_plan[4. Wdh. am]=tab_plan[[#This Row],[Datum]],ROW(tab_plan[4. Wdh. am])-4),1)),"")</f>
        <v/>
      </c>
      <c r="H223" s="6" t="str" cm="1">
        <f t="array" ref="H223">IFERROR(INDEX(tab_plan[Text],SMALL(IF(tab_plan[5. Wdh. am]=tab_plan[[#This Row],[Datum]],ROW(tab_plan[5. Wdh. am])-4),1)),"")</f>
        <v/>
      </c>
      <c r="I223" s="6" t="str" cm="1">
        <f t="array" ref="I223">IFERROR(INDEX(tab_plan[Text],SMALL(IF(tab_plan[6. Wdh. am]=tab_plan[[#This Row],[Datum]],ROW(tab_plan[6. Wdh. am])-4),1)),"")</f>
        <v/>
      </c>
      <c r="J223" s="6" t="str" cm="1">
        <f t="array" ref="J223">IFERROR(INDEX(tab_plan[Text],SMALL(IF(tab_plan[7. Wdh. am]=tab_plan[[#This Row],[Datum]],ROW(tab_plan[7. Wdh. am])-4),1)),"")</f>
        <v/>
      </c>
      <c r="K223" s="13">
        <f>IF(tab_plan[[#This Row],[1. Wdh. ]]&lt;&gt;"",tab_plan[[#This Row],[1. Wdh. ]],IFERROR(tab_plan[[#This Row],[Datum]]+VLOOKUP(tab_plan[[#This Row],[Wochentag]],tab_wiederholung[],2,0),""))</f>
        <v>44415</v>
      </c>
      <c r="L223" s="13">
        <f>IF(tab_plan[[#This Row],[2. Wdh. ]]&lt;&gt;"",tab_plan[[#This Row],[2. Wdh. ]],IFERROR(tab_plan[[#This Row],[Datum]]+VLOOKUP(tab_plan[[#This Row],[Wochentag]],tab_wiederholung[],3,0),""))</f>
        <v>44416</v>
      </c>
      <c r="M223" s="13">
        <f>IF(tab_plan[[#This Row],[3. Wdh. ]]&lt;&gt;"",tab_plan[[#This Row],[3. Wdh. ]],IFERROR(tab_plan[[#This Row],[Datum]]+VLOOKUP(tab_plan[[#This Row],[Wochentag]],tab_wiederholung[],4,0),""))</f>
        <v>44418</v>
      </c>
      <c r="N223" s="13">
        <f>IF(tab_plan[[#This Row],[4. Wdh. ]]&lt;&gt;"",tab_plan[[#This Row],[4. Wdh. ]],IFERROR(tab_plan[[#This Row],[Datum]]+VLOOKUP(tab_plan[[#This Row],[Wochentag]],tab_wiederholung[],5,0),""))</f>
        <v>44422</v>
      </c>
      <c r="O223" s="13">
        <f>IF(tab_plan[[#This Row],[5. Wdh. ]]&lt;&gt;"",tab_plan[[#This Row],[5. Wdh. ]],IFERROR(tab_plan[[#This Row],[Datum]]+VLOOKUP(tab_plan[[#This Row],[Wochentag]],tab_wiederholung[],6,0),""))</f>
        <v>44436</v>
      </c>
      <c r="P223" s="13">
        <f>IF(tab_plan[[#This Row],[6. Wdh. ]]&lt;&gt;"",tab_plan[[#This Row],[6. Wdh. ]],IFERROR(tab_plan[[#This Row],[Datum]]+VLOOKUP(tab_plan[[#This Row],[Wochentag]],tab_wiederholung[],7,0),""))</f>
        <v>44471</v>
      </c>
      <c r="Q223" s="13">
        <f>IF(tab_plan[[#This Row],[7. Wdh. ]]&lt;&gt;"",tab_plan[[#This Row],[7. Wdh. ]],IFERROR(tab_plan[[#This Row],[Datum]]+VLOOKUP(tab_plan[[#This Row],[Wochentag]],tab_wiederholung[],8,0),""))</f>
        <v>44779</v>
      </c>
      <c r="R223" s="13"/>
      <c r="S223" s="13"/>
      <c r="T223" s="13"/>
      <c r="U223" s="13"/>
      <c r="V223" s="13"/>
      <c r="W223" s="13"/>
      <c r="X223" s="13"/>
      <c r="Y223" s="13" t="str">
        <f>IF(tab_plan[[#This Row],[Aufgabe]]&lt;&gt;"",tab_plan[[#This Row],[Aufgabe]]&amp;" ("&amp;TEXT(tab_plan[[#This Row],[Datum]],"T.M.")&amp;")","")</f>
        <v/>
      </c>
      <c r="Z223" s="13" t="e" cm="1">
        <f t="array" ref="Z223">tab_plan[[#This Row],[Datum]]=INDEX(tab_feiertage[Datum],SMALL(IF((tab_feiertage[Datum]=tab_plan[[#This Row],[Datum]])*(tab_feiertage[Gültigkeit]="x"),ROW(tab_feiertage[Datum])-31),1))</f>
        <v>#NUM!</v>
      </c>
    </row>
    <row r="224" spans="1:26" x14ac:dyDescent="0.25">
      <c r="A224" s="10" t="str">
        <f>TEXT(tab_plan[[#This Row],[Datum]],"TTTT")</f>
        <v>Sonntag</v>
      </c>
      <c r="B224" s="9">
        <f t="shared" si="3"/>
        <v>44416</v>
      </c>
      <c r="C224" s="6"/>
      <c r="D224" s="6" t="str" cm="1">
        <f t="array" ref="D224">IFERROR(INDEX(tab_plan[Text],SMALL(IF(tab_plan[1. Wdh. am]=tab_plan[[#This Row],[Datum]],ROW(tab_plan[1. Wdh. am])-4),1)),"")</f>
        <v/>
      </c>
      <c r="E224" s="6" t="str" cm="1">
        <f t="array" ref="E224">IFERROR(INDEX(tab_plan[Text],SMALL(IF(tab_plan[2. Wdh. am]=tab_plan[[#This Row],[Datum]],ROW(tab_plan[2. Wdh. am])-4),1)),"")</f>
        <v/>
      </c>
      <c r="F224" s="6" t="str" cm="1">
        <f t="array" ref="F224">IFERROR(INDEX(tab_plan[Text],SMALL(IF(tab_plan[3. Wdh. am]=tab_plan[[#This Row],[Datum]],ROW(tab_plan[3. Wdh. am])-4),1)),"")</f>
        <v/>
      </c>
      <c r="G224" s="6" t="str" cm="1">
        <f t="array" ref="G224">IFERROR(INDEX(tab_plan[Text],SMALL(IF(tab_plan[4. Wdh. am]=tab_plan[[#This Row],[Datum]],ROW(tab_plan[4. Wdh. am])-4),1)),"")</f>
        <v/>
      </c>
      <c r="H224" s="6" t="str" cm="1">
        <f t="array" ref="H224">IFERROR(INDEX(tab_plan[Text],SMALL(IF(tab_plan[5. Wdh. am]=tab_plan[[#This Row],[Datum]],ROW(tab_plan[5. Wdh. am])-4),1)),"")</f>
        <v/>
      </c>
      <c r="I224" s="6" t="str" cm="1">
        <f t="array" ref="I224">IFERROR(INDEX(tab_plan[Text],SMALL(IF(tab_plan[6. Wdh. am]=tab_plan[[#This Row],[Datum]],ROW(tab_plan[6. Wdh. am])-4),1)),"")</f>
        <v/>
      </c>
      <c r="J224" s="6" t="str" cm="1">
        <f t="array" ref="J224">IFERROR(INDEX(tab_plan[Text],SMALL(IF(tab_plan[7. Wdh. am]=tab_plan[[#This Row],[Datum]],ROW(tab_plan[7. Wdh. am])-4),1)),"")</f>
        <v/>
      </c>
      <c r="K224" s="13">
        <f>IF(tab_plan[[#This Row],[1. Wdh. ]]&lt;&gt;"",tab_plan[[#This Row],[1. Wdh. ]],IFERROR(tab_plan[[#This Row],[Datum]]+VLOOKUP(tab_plan[[#This Row],[Wochentag]],tab_wiederholung[],2,0),""))</f>
        <v>44416</v>
      </c>
      <c r="L224" s="13">
        <f>IF(tab_plan[[#This Row],[2. Wdh. ]]&lt;&gt;"",tab_plan[[#This Row],[2. Wdh. ]],IFERROR(tab_plan[[#This Row],[Datum]]+VLOOKUP(tab_plan[[#This Row],[Wochentag]],tab_wiederholung[],3,0),""))</f>
        <v>44417</v>
      </c>
      <c r="M224" s="13">
        <f>IF(tab_plan[[#This Row],[3. Wdh. ]]&lt;&gt;"",tab_plan[[#This Row],[3. Wdh. ]],IFERROR(tab_plan[[#This Row],[Datum]]+VLOOKUP(tab_plan[[#This Row],[Wochentag]],tab_wiederholung[],4,0),""))</f>
        <v>44419</v>
      </c>
      <c r="N224" s="13">
        <f>IF(tab_plan[[#This Row],[4. Wdh. ]]&lt;&gt;"",tab_plan[[#This Row],[4. Wdh. ]],IFERROR(tab_plan[[#This Row],[Datum]]+VLOOKUP(tab_plan[[#This Row],[Wochentag]],tab_wiederholung[],5,0),""))</f>
        <v>44423</v>
      </c>
      <c r="O224" s="13">
        <f>IF(tab_plan[[#This Row],[5. Wdh. ]]&lt;&gt;"",tab_plan[[#This Row],[5. Wdh. ]],IFERROR(tab_plan[[#This Row],[Datum]]+VLOOKUP(tab_plan[[#This Row],[Wochentag]],tab_wiederholung[],6,0),""))</f>
        <v>44437</v>
      </c>
      <c r="P224" s="13">
        <f>IF(tab_plan[[#This Row],[6. Wdh. ]]&lt;&gt;"",tab_plan[[#This Row],[6. Wdh. ]],IFERROR(tab_plan[[#This Row],[Datum]]+VLOOKUP(tab_plan[[#This Row],[Wochentag]],tab_wiederholung[],7,0),""))</f>
        <v>44472</v>
      </c>
      <c r="Q224" s="13">
        <f>IF(tab_plan[[#This Row],[7. Wdh. ]]&lt;&gt;"",tab_plan[[#This Row],[7. Wdh. ]],IFERROR(tab_plan[[#This Row],[Datum]]+VLOOKUP(tab_plan[[#This Row],[Wochentag]],tab_wiederholung[],8,0),""))</f>
        <v>44780</v>
      </c>
      <c r="R224" s="13"/>
      <c r="S224" s="13"/>
      <c r="T224" s="13"/>
      <c r="U224" s="13"/>
      <c r="V224" s="13"/>
      <c r="W224" s="13"/>
      <c r="X224" s="13"/>
      <c r="Y224" s="13" t="str">
        <f>IF(tab_plan[[#This Row],[Aufgabe]]&lt;&gt;"",tab_plan[[#This Row],[Aufgabe]]&amp;" ("&amp;TEXT(tab_plan[[#This Row],[Datum]],"T.M.")&amp;")","")</f>
        <v/>
      </c>
      <c r="Z224" s="13" t="e" cm="1">
        <f t="array" ref="Z224">tab_plan[[#This Row],[Datum]]=INDEX(tab_feiertage[Datum],SMALL(IF((tab_feiertage[Datum]=tab_plan[[#This Row],[Datum]])*(tab_feiertage[Gültigkeit]="x"),ROW(tab_feiertage[Datum])-31),1))</f>
        <v>#NUM!</v>
      </c>
    </row>
    <row r="225" spans="1:26" x14ac:dyDescent="0.25">
      <c r="A225" s="10" t="str">
        <f>TEXT(tab_plan[[#This Row],[Datum]],"TTTT")</f>
        <v>Montag</v>
      </c>
      <c r="B225" s="9">
        <f t="shared" si="3"/>
        <v>44417</v>
      </c>
      <c r="C225" s="6"/>
      <c r="D225" s="6" t="str" cm="1">
        <f t="array" ref="D225">IFERROR(INDEX(tab_plan[Text],SMALL(IF(tab_plan[1. Wdh. am]=tab_plan[[#This Row],[Datum]],ROW(tab_plan[1. Wdh. am])-4),1)),"")</f>
        <v/>
      </c>
      <c r="E225" s="6" t="str" cm="1">
        <f t="array" ref="E225">IFERROR(INDEX(tab_plan[Text],SMALL(IF(tab_plan[2. Wdh. am]=tab_plan[[#This Row],[Datum]],ROW(tab_plan[2. Wdh. am])-4),1)),"")</f>
        <v/>
      </c>
      <c r="F225" s="6" t="str" cm="1">
        <f t="array" ref="F225">IFERROR(INDEX(tab_plan[Text],SMALL(IF(tab_plan[3. Wdh. am]=tab_plan[[#This Row],[Datum]],ROW(tab_plan[3. Wdh. am])-4),1)),"")</f>
        <v/>
      </c>
      <c r="G225" s="6" t="str" cm="1">
        <f t="array" ref="G225">IFERROR(INDEX(tab_plan[Text],SMALL(IF(tab_plan[4. Wdh. am]=tab_plan[[#This Row],[Datum]],ROW(tab_plan[4. Wdh. am])-4),1)),"")</f>
        <v/>
      </c>
      <c r="H225" s="6" t="str" cm="1">
        <f t="array" ref="H225">IFERROR(INDEX(tab_plan[Text],SMALL(IF(tab_plan[5. Wdh. am]=tab_plan[[#This Row],[Datum]],ROW(tab_plan[5. Wdh. am])-4),1)),"")</f>
        <v/>
      </c>
      <c r="I225" s="6" t="str" cm="1">
        <f t="array" ref="I225">IFERROR(INDEX(tab_plan[Text],SMALL(IF(tab_plan[6. Wdh. am]=tab_plan[[#This Row],[Datum]],ROW(tab_plan[6. Wdh. am])-4),1)),"")</f>
        <v/>
      </c>
      <c r="J225" s="6" t="str" cm="1">
        <f t="array" ref="J225">IFERROR(INDEX(tab_plan[Text],SMALL(IF(tab_plan[7. Wdh. am]=tab_plan[[#This Row],[Datum]],ROW(tab_plan[7. Wdh. am])-4),1)),"")</f>
        <v/>
      </c>
      <c r="K225" s="13">
        <f>IF(tab_plan[[#This Row],[1. Wdh. ]]&lt;&gt;"",tab_plan[[#This Row],[1. Wdh. ]],IFERROR(tab_plan[[#This Row],[Datum]]+VLOOKUP(tab_plan[[#This Row],[Wochentag]],tab_wiederholung[],2,0),""))</f>
        <v>44417</v>
      </c>
      <c r="L225" s="13">
        <f>IF(tab_plan[[#This Row],[2. Wdh. ]]&lt;&gt;"",tab_plan[[#This Row],[2. Wdh. ]],IFERROR(tab_plan[[#This Row],[Datum]]+VLOOKUP(tab_plan[[#This Row],[Wochentag]],tab_wiederholung[],3,0),""))</f>
        <v>44418</v>
      </c>
      <c r="M225" s="13">
        <f>IF(tab_plan[[#This Row],[3. Wdh. ]]&lt;&gt;"",tab_plan[[#This Row],[3. Wdh. ]],IFERROR(tab_plan[[#This Row],[Datum]]+VLOOKUP(tab_plan[[#This Row],[Wochentag]],tab_wiederholung[],4,0),""))</f>
        <v>44420</v>
      </c>
      <c r="N225" s="13">
        <f>IF(tab_plan[[#This Row],[4. Wdh. ]]&lt;&gt;"",tab_plan[[#This Row],[4. Wdh. ]],IFERROR(tab_plan[[#This Row],[Datum]]+VLOOKUP(tab_plan[[#This Row],[Wochentag]],tab_wiederholung[],5,0),""))</f>
        <v>44424</v>
      </c>
      <c r="O225" s="13">
        <f>IF(tab_plan[[#This Row],[5. Wdh. ]]&lt;&gt;"",tab_plan[[#This Row],[5. Wdh. ]],IFERROR(tab_plan[[#This Row],[Datum]]+VLOOKUP(tab_plan[[#This Row],[Wochentag]],tab_wiederholung[],6,0),""))</f>
        <v>44438</v>
      </c>
      <c r="P225" s="13">
        <f>IF(tab_plan[[#This Row],[6. Wdh. ]]&lt;&gt;"",tab_plan[[#This Row],[6. Wdh. ]],IFERROR(tab_plan[[#This Row],[Datum]]+VLOOKUP(tab_plan[[#This Row],[Wochentag]],tab_wiederholung[],7,0),""))</f>
        <v>44473</v>
      </c>
      <c r="Q225" s="13">
        <f>IF(tab_plan[[#This Row],[7. Wdh. ]]&lt;&gt;"",tab_plan[[#This Row],[7. Wdh. ]],IFERROR(tab_plan[[#This Row],[Datum]]+VLOOKUP(tab_plan[[#This Row],[Wochentag]],tab_wiederholung[],8,0),""))</f>
        <v>44781</v>
      </c>
      <c r="R225" s="13"/>
      <c r="S225" s="13"/>
      <c r="T225" s="13"/>
      <c r="U225" s="13"/>
      <c r="V225" s="13"/>
      <c r="W225" s="13"/>
      <c r="X225" s="13"/>
      <c r="Y225" s="13" t="str">
        <f>IF(tab_plan[[#This Row],[Aufgabe]]&lt;&gt;"",tab_plan[[#This Row],[Aufgabe]]&amp;" ("&amp;TEXT(tab_plan[[#This Row],[Datum]],"T.M.")&amp;")","")</f>
        <v/>
      </c>
      <c r="Z225" s="13" t="e" cm="1">
        <f t="array" ref="Z225">tab_plan[[#This Row],[Datum]]=INDEX(tab_feiertage[Datum],SMALL(IF((tab_feiertage[Datum]=tab_plan[[#This Row],[Datum]])*(tab_feiertage[Gültigkeit]="x"),ROW(tab_feiertage[Datum])-31),1))</f>
        <v>#NUM!</v>
      </c>
    </row>
    <row r="226" spans="1:26" x14ac:dyDescent="0.25">
      <c r="A226" s="10" t="str">
        <f>TEXT(tab_plan[[#This Row],[Datum]],"TTTT")</f>
        <v>Dienstag</v>
      </c>
      <c r="B226" s="9">
        <f t="shared" si="3"/>
        <v>44418</v>
      </c>
      <c r="C226" s="6"/>
      <c r="D226" s="6" t="str" cm="1">
        <f t="array" ref="D226">IFERROR(INDEX(tab_plan[Text],SMALL(IF(tab_plan[1. Wdh. am]=tab_plan[[#This Row],[Datum]],ROW(tab_plan[1. Wdh. am])-4),1)),"")</f>
        <v/>
      </c>
      <c r="E226" s="6" t="str" cm="1">
        <f t="array" ref="E226">IFERROR(INDEX(tab_plan[Text],SMALL(IF(tab_plan[2. Wdh. am]=tab_plan[[#This Row],[Datum]],ROW(tab_plan[2. Wdh. am])-4),1)),"")</f>
        <v/>
      </c>
      <c r="F226" s="6" t="str" cm="1">
        <f t="array" ref="F226">IFERROR(INDEX(tab_plan[Text],SMALL(IF(tab_plan[3. Wdh. am]=tab_plan[[#This Row],[Datum]],ROW(tab_plan[3. Wdh. am])-4),1)),"")</f>
        <v/>
      </c>
      <c r="G226" s="6" t="str" cm="1">
        <f t="array" ref="G226">IFERROR(INDEX(tab_plan[Text],SMALL(IF(tab_plan[4. Wdh. am]=tab_plan[[#This Row],[Datum]],ROW(tab_plan[4. Wdh. am])-4),1)),"")</f>
        <v/>
      </c>
      <c r="H226" s="6" t="str" cm="1">
        <f t="array" ref="H226">IFERROR(INDEX(tab_plan[Text],SMALL(IF(tab_plan[5. Wdh. am]=tab_plan[[#This Row],[Datum]],ROW(tab_plan[5. Wdh. am])-4),1)),"")</f>
        <v/>
      </c>
      <c r="I226" s="6" t="str" cm="1">
        <f t="array" ref="I226">IFERROR(INDEX(tab_plan[Text],SMALL(IF(tab_plan[6. Wdh. am]=tab_plan[[#This Row],[Datum]],ROW(tab_plan[6. Wdh. am])-4),1)),"")</f>
        <v/>
      </c>
      <c r="J226" s="6" t="str" cm="1">
        <f t="array" ref="J226">IFERROR(INDEX(tab_plan[Text],SMALL(IF(tab_plan[7. Wdh. am]=tab_plan[[#This Row],[Datum]],ROW(tab_plan[7. Wdh. am])-4),1)),"")</f>
        <v/>
      </c>
      <c r="K226" s="13">
        <f>IF(tab_plan[[#This Row],[1. Wdh. ]]&lt;&gt;"",tab_plan[[#This Row],[1. Wdh. ]],IFERROR(tab_plan[[#This Row],[Datum]]+VLOOKUP(tab_plan[[#This Row],[Wochentag]],tab_wiederholung[],2,0),""))</f>
        <v>44418</v>
      </c>
      <c r="L226" s="13">
        <f>IF(tab_plan[[#This Row],[2. Wdh. ]]&lt;&gt;"",tab_plan[[#This Row],[2. Wdh. ]],IFERROR(tab_plan[[#This Row],[Datum]]+VLOOKUP(tab_plan[[#This Row],[Wochentag]],tab_wiederholung[],3,0),""))</f>
        <v>44419</v>
      </c>
      <c r="M226" s="13">
        <f>IF(tab_plan[[#This Row],[3. Wdh. ]]&lt;&gt;"",tab_plan[[#This Row],[3. Wdh. ]],IFERROR(tab_plan[[#This Row],[Datum]]+VLOOKUP(tab_plan[[#This Row],[Wochentag]],tab_wiederholung[],4,0),""))</f>
        <v>44421</v>
      </c>
      <c r="N226" s="13">
        <f>IF(tab_plan[[#This Row],[4. Wdh. ]]&lt;&gt;"",tab_plan[[#This Row],[4. Wdh. ]],IFERROR(tab_plan[[#This Row],[Datum]]+VLOOKUP(tab_plan[[#This Row],[Wochentag]],tab_wiederholung[],5,0),""))</f>
        <v>44425</v>
      </c>
      <c r="O226" s="13">
        <f>IF(tab_plan[[#This Row],[5. Wdh. ]]&lt;&gt;"",tab_plan[[#This Row],[5. Wdh. ]],IFERROR(tab_plan[[#This Row],[Datum]]+VLOOKUP(tab_plan[[#This Row],[Wochentag]],tab_wiederholung[],6,0),""))</f>
        <v>44439</v>
      </c>
      <c r="P226" s="13">
        <f>IF(tab_plan[[#This Row],[6. Wdh. ]]&lt;&gt;"",tab_plan[[#This Row],[6. Wdh. ]],IFERROR(tab_plan[[#This Row],[Datum]]+VLOOKUP(tab_plan[[#This Row],[Wochentag]],tab_wiederholung[],7,0),""))</f>
        <v>44474</v>
      </c>
      <c r="Q226" s="13">
        <f>IF(tab_plan[[#This Row],[7. Wdh. ]]&lt;&gt;"",tab_plan[[#This Row],[7. Wdh. ]],IFERROR(tab_plan[[#This Row],[Datum]]+VLOOKUP(tab_plan[[#This Row],[Wochentag]],tab_wiederholung[],8,0),""))</f>
        <v>44782</v>
      </c>
      <c r="R226" s="13"/>
      <c r="S226" s="13"/>
      <c r="T226" s="13"/>
      <c r="U226" s="13"/>
      <c r="V226" s="13"/>
      <c r="W226" s="13"/>
      <c r="X226" s="13"/>
      <c r="Y226" s="13" t="str">
        <f>IF(tab_plan[[#This Row],[Aufgabe]]&lt;&gt;"",tab_plan[[#This Row],[Aufgabe]]&amp;" ("&amp;TEXT(tab_plan[[#This Row],[Datum]],"T.M.")&amp;")","")</f>
        <v/>
      </c>
      <c r="Z226" s="13" t="e" cm="1">
        <f t="array" ref="Z226">tab_plan[[#This Row],[Datum]]=INDEX(tab_feiertage[Datum],SMALL(IF((tab_feiertage[Datum]=tab_plan[[#This Row],[Datum]])*(tab_feiertage[Gültigkeit]="x"),ROW(tab_feiertage[Datum])-31),1))</f>
        <v>#NUM!</v>
      </c>
    </row>
    <row r="227" spans="1:26" x14ac:dyDescent="0.25">
      <c r="A227" s="10" t="str">
        <f>TEXT(tab_plan[[#This Row],[Datum]],"TTTT")</f>
        <v>Mittwoch</v>
      </c>
      <c r="B227" s="9">
        <f t="shared" si="3"/>
        <v>44419</v>
      </c>
      <c r="C227" s="6"/>
      <c r="D227" s="6" t="str" cm="1">
        <f t="array" ref="D227">IFERROR(INDEX(tab_plan[Text],SMALL(IF(tab_plan[1. Wdh. am]=tab_plan[[#This Row],[Datum]],ROW(tab_plan[1. Wdh. am])-4),1)),"")</f>
        <v/>
      </c>
      <c r="E227" s="6" t="str" cm="1">
        <f t="array" ref="E227">IFERROR(INDEX(tab_plan[Text],SMALL(IF(tab_plan[2. Wdh. am]=tab_plan[[#This Row],[Datum]],ROW(tab_plan[2. Wdh. am])-4),1)),"")</f>
        <v/>
      </c>
      <c r="F227" s="6" t="str" cm="1">
        <f t="array" ref="F227">IFERROR(INDEX(tab_plan[Text],SMALL(IF(tab_plan[3. Wdh. am]=tab_plan[[#This Row],[Datum]],ROW(tab_plan[3. Wdh. am])-4),1)),"")</f>
        <v/>
      </c>
      <c r="G227" s="6" t="str" cm="1">
        <f t="array" ref="G227">IFERROR(INDEX(tab_plan[Text],SMALL(IF(tab_plan[4. Wdh. am]=tab_plan[[#This Row],[Datum]],ROW(tab_plan[4. Wdh. am])-4),1)),"")</f>
        <v/>
      </c>
      <c r="H227" s="6" t="str" cm="1">
        <f t="array" ref="H227">IFERROR(INDEX(tab_plan[Text],SMALL(IF(tab_plan[5. Wdh. am]=tab_plan[[#This Row],[Datum]],ROW(tab_plan[5. Wdh. am])-4),1)),"")</f>
        <v/>
      </c>
      <c r="I227" s="6" t="str" cm="1">
        <f t="array" ref="I227">IFERROR(INDEX(tab_plan[Text],SMALL(IF(tab_plan[6. Wdh. am]=tab_plan[[#This Row],[Datum]],ROW(tab_plan[6. Wdh. am])-4),1)),"")</f>
        <v/>
      </c>
      <c r="J227" s="6" t="str" cm="1">
        <f t="array" ref="J227">IFERROR(INDEX(tab_plan[Text],SMALL(IF(tab_plan[7. Wdh. am]=tab_plan[[#This Row],[Datum]],ROW(tab_plan[7. Wdh. am])-4),1)),"")</f>
        <v/>
      </c>
      <c r="K227" s="13">
        <f>IF(tab_plan[[#This Row],[1. Wdh. ]]&lt;&gt;"",tab_plan[[#This Row],[1. Wdh. ]],IFERROR(tab_plan[[#This Row],[Datum]]+VLOOKUP(tab_plan[[#This Row],[Wochentag]],tab_wiederholung[],2,0),""))</f>
        <v>44419</v>
      </c>
      <c r="L227" s="13">
        <f>IF(tab_plan[[#This Row],[2. Wdh. ]]&lt;&gt;"",tab_plan[[#This Row],[2. Wdh. ]],IFERROR(tab_plan[[#This Row],[Datum]]+VLOOKUP(tab_plan[[#This Row],[Wochentag]],tab_wiederholung[],3,0),""))</f>
        <v>44420</v>
      </c>
      <c r="M227" s="13">
        <f>IF(tab_plan[[#This Row],[3. Wdh. ]]&lt;&gt;"",tab_plan[[#This Row],[3. Wdh. ]],IFERROR(tab_plan[[#This Row],[Datum]]+VLOOKUP(tab_plan[[#This Row],[Wochentag]],tab_wiederholung[],4,0),""))</f>
        <v>44422</v>
      </c>
      <c r="N227" s="13">
        <f>IF(tab_plan[[#This Row],[4. Wdh. ]]&lt;&gt;"",tab_plan[[#This Row],[4. Wdh. ]],IFERROR(tab_plan[[#This Row],[Datum]]+VLOOKUP(tab_plan[[#This Row],[Wochentag]],tab_wiederholung[],5,0),""))</f>
        <v>44426</v>
      </c>
      <c r="O227" s="13">
        <f>IF(tab_plan[[#This Row],[5. Wdh. ]]&lt;&gt;"",tab_plan[[#This Row],[5. Wdh. ]],IFERROR(tab_plan[[#This Row],[Datum]]+VLOOKUP(tab_plan[[#This Row],[Wochentag]],tab_wiederholung[],6,0),""))</f>
        <v>44440</v>
      </c>
      <c r="P227" s="13">
        <f>IF(tab_plan[[#This Row],[6. Wdh. ]]&lt;&gt;"",tab_plan[[#This Row],[6. Wdh. ]],IFERROR(tab_plan[[#This Row],[Datum]]+VLOOKUP(tab_plan[[#This Row],[Wochentag]],tab_wiederholung[],7,0),""))</f>
        <v>44475</v>
      </c>
      <c r="Q227" s="13">
        <f>IF(tab_plan[[#This Row],[7. Wdh. ]]&lt;&gt;"",tab_plan[[#This Row],[7. Wdh. ]],IFERROR(tab_plan[[#This Row],[Datum]]+VLOOKUP(tab_plan[[#This Row],[Wochentag]],tab_wiederholung[],8,0),""))</f>
        <v>44783</v>
      </c>
      <c r="R227" s="13"/>
      <c r="S227" s="13"/>
      <c r="T227" s="13"/>
      <c r="U227" s="13"/>
      <c r="V227" s="13"/>
      <c r="W227" s="13"/>
      <c r="X227" s="13"/>
      <c r="Y227" s="13" t="str">
        <f>IF(tab_plan[[#This Row],[Aufgabe]]&lt;&gt;"",tab_plan[[#This Row],[Aufgabe]]&amp;" ("&amp;TEXT(tab_plan[[#This Row],[Datum]],"T.M.")&amp;")","")</f>
        <v/>
      </c>
      <c r="Z227" s="13" t="e" cm="1">
        <f t="array" ref="Z227">tab_plan[[#This Row],[Datum]]=INDEX(tab_feiertage[Datum],SMALL(IF((tab_feiertage[Datum]=tab_plan[[#This Row],[Datum]])*(tab_feiertage[Gültigkeit]="x"),ROW(tab_feiertage[Datum])-31),1))</f>
        <v>#NUM!</v>
      </c>
    </row>
    <row r="228" spans="1:26" x14ac:dyDescent="0.25">
      <c r="A228" s="10" t="str">
        <f>TEXT(tab_plan[[#This Row],[Datum]],"TTTT")</f>
        <v>Donnerstag</v>
      </c>
      <c r="B228" s="9">
        <f t="shared" si="3"/>
        <v>44420</v>
      </c>
      <c r="C228" s="6"/>
      <c r="D228" s="6" t="str" cm="1">
        <f t="array" ref="D228">IFERROR(INDEX(tab_plan[Text],SMALL(IF(tab_plan[1. Wdh. am]=tab_plan[[#This Row],[Datum]],ROW(tab_plan[1. Wdh. am])-4),1)),"")</f>
        <v/>
      </c>
      <c r="E228" s="6" t="str" cm="1">
        <f t="array" ref="E228">IFERROR(INDEX(tab_plan[Text],SMALL(IF(tab_plan[2. Wdh. am]=tab_plan[[#This Row],[Datum]],ROW(tab_plan[2. Wdh. am])-4),1)),"")</f>
        <v/>
      </c>
      <c r="F228" s="6" t="str" cm="1">
        <f t="array" ref="F228">IFERROR(INDEX(tab_plan[Text],SMALL(IF(tab_plan[3. Wdh. am]=tab_plan[[#This Row],[Datum]],ROW(tab_plan[3. Wdh. am])-4),1)),"")</f>
        <v/>
      </c>
      <c r="G228" s="6" t="str" cm="1">
        <f t="array" ref="G228">IFERROR(INDEX(tab_plan[Text],SMALL(IF(tab_plan[4. Wdh. am]=tab_plan[[#This Row],[Datum]],ROW(tab_plan[4. Wdh. am])-4),1)),"")</f>
        <v/>
      </c>
      <c r="H228" s="6" t="str" cm="1">
        <f t="array" ref="H228">IFERROR(INDEX(tab_plan[Text],SMALL(IF(tab_plan[5. Wdh. am]=tab_plan[[#This Row],[Datum]],ROW(tab_plan[5. Wdh. am])-4),1)),"")</f>
        <v/>
      </c>
      <c r="I228" s="6" t="str" cm="1">
        <f t="array" ref="I228">IFERROR(INDEX(tab_plan[Text],SMALL(IF(tab_plan[6. Wdh. am]=tab_plan[[#This Row],[Datum]],ROW(tab_plan[6. Wdh. am])-4),1)),"")</f>
        <v/>
      </c>
      <c r="J228" s="6" t="str" cm="1">
        <f t="array" ref="J228">IFERROR(INDEX(tab_plan[Text],SMALL(IF(tab_plan[7. Wdh. am]=tab_plan[[#This Row],[Datum]],ROW(tab_plan[7. Wdh. am])-4),1)),"")</f>
        <v/>
      </c>
      <c r="K228" s="13">
        <f>IF(tab_plan[[#This Row],[1. Wdh. ]]&lt;&gt;"",tab_plan[[#This Row],[1. Wdh. ]],IFERROR(tab_plan[[#This Row],[Datum]]+VLOOKUP(tab_plan[[#This Row],[Wochentag]],tab_wiederholung[],2,0),""))</f>
        <v>44420</v>
      </c>
      <c r="L228" s="13">
        <f>IF(tab_plan[[#This Row],[2. Wdh. ]]&lt;&gt;"",tab_plan[[#This Row],[2. Wdh. ]],IFERROR(tab_plan[[#This Row],[Datum]]+VLOOKUP(tab_plan[[#This Row],[Wochentag]],tab_wiederholung[],3,0),""))</f>
        <v>44421</v>
      </c>
      <c r="M228" s="13">
        <f>IF(tab_plan[[#This Row],[3. Wdh. ]]&lt;&gt;"",tab_plan[[#This Row],[3. Wdh. ]],IFERROR(tab_plan[[#This Row],[Datum]]+VLOOKUP(tab_plan[[#This Row],[Wochentag]],tab_wiederholung[],4,0),""))</f>
        <v>44423</v>
      </c>
      <c r="N228" s="13">
        <f>IF(tab_plan[[#This Row],[4. Wdh. ]]&lt;&gt;"",tab_plan[[#This Row],[4. Wdh. ]],IFERROR(tab_plan[[#This Row],[Datum]]+VLOOKUP(tab_plan[[#This Row],[Wochentag]],tab_wiederholung[],5,0),""))</f>
        <v>44427</v>
      </c>
      <c r="O228" s="13">
        <f>IF(tab_plan[[#This Row],[5. Wdh. ]]&lt;&gt;"",tab_plan[[#This Row],[5. Wdh. ]],IFERROR(tab_plan[[#This Row],[Datum]]+VLOOKUP(tab_plan[[#This Row],[Wochentag]],tab_wiederholung[],6,0),""))</f>
        <v>44441</v>
      </c>
      <c r="P228" s="13">
        <f>IF(tab_plan[[#This Row],[6. Wdh. ]]&lt;&gt;"",tab_plan[[#This Row],[6. Wdh. ]],IFERROR(tab_plan[[#This Row],[Datum]]+VLOOKUP(tab_plan[[#This Row],[Wochentag]],tab_wiederholung[],7,0),""))</f>
        <v>44476</v>
      </c>
      <c r="Q228" s="13">
        <f>IF(tab_plan[[#This Row],[7. Wdh. ]]&lt;&gt;"",tab_plan[[#This Row],[7. Wdh. ]],IFERROR(tab_plan[[#This Row],[Datum]]+VLOOKUP(tab_plan[[#This Row],[Wochentag]],tab_wiederholung[],8,0),""))</f>
        <v>44784</v>
      </c>
      <c r="R228" s="13"/>
      <c r="S228" s="13"/>
      <c r="T228" s="13"/>
      <c r="U228" s="13"/>
      <c r="V228" s="13"/>
      <c r="W228" s="13"/>
      <c r="X228" s="13"/>
      <c r="Y228" s="13" t="str">
        <f>IF(tab_plan[[#This Row],[Aufgabe]]&lt;&gt;"",tab_plan[[#This Row],[Aufgabe]]&amp;" ("&amp;TEXT(tab_plan[[#This Row],[Datum]],"T.M.")&amp;")","")</f>
        <v/>
      </c>
      <c r="Z228" s="13" t="e" cm="1">
        <f t="array" ref="Z228">tab_plan[[#This Row],[Datum]]=INDEX(tab_feiertage[Datum],SMALL(IF((tab_feiertage[Datum]=tab_plan[[#This Row],[Datum]])*(tab_feiertage[Gültigkeit]="x"),ROW(tab_feiertage[Datum])-31),1))</f>
        <v>#NUM!</v>
      </c>
    </row>
    <row r="229" spans="1:26" x14ac:dyDescent="0.25">
      <c r="A229" s="10" t="str">
        <f>TEXT(tab_plan[[#This Row],[Datum]],"TTTT")</f>
        <v>Freitag</v>
      </c>
      <c r="B229" s="9">
        <f t="shared" si="3"/>
        <v>44421</v>
      </c>
      <c r="C229" s="6"/>
      <c r="D229" s="6" t="str" cm="1">
        <f t="array" ref="D229">IFERROR(INDEX(tab_plan[Text],SMALL(IF(tab_plan[1. Wdh. am]=tab_plan[[#This Row],[Datum]],ROW(tab_plan[1. Wdh. am])-4),1)),"")</f>
        <v/>
      </c>
      <c r="E229" s="6" t="str" cm="1">
        <f t="array" ref="E229">IFERROR(INDEX(tab_plan[Text],SMALL(IF(tab_plan[2. Wdh. am]=tab_plan[[#This Row],[Datum]],ROW(tab_plan[2. Wdh. am])-4),1)),"")</f>
        <v/>
      </c>
      <c r="F229" s="6" t="str" cm="1">
        <f t="array" ref="F229">IFERROR(INDEX(tab_plan[Text],SMALL(IF(tab_plan[3. Wdh. am]=tab_plan[[#This Row],[Datum]],ROW(tab_plan[3. Wdh. am])-4),1)),"")</f>
        <v/>
      </c>
      <c r="G229" s="6" t="str" cm="1">
        <f t="array" ref="G229">IFERROR(INDEX(tab_plan[Text],SMALL(IF(tab_plan[4. Wdh. am]=tab_plan[[#This Row],[Datum]],ROW(tab_plan[4. Wdh. am])-4),1)),"")</f>
        <v/>
      </c>
      <c r="H229" s="6" t="str" cm="1">
        <f t="array" ref="H229">IFERROR(INDEX(tab_plan[Text],SMALL(IF(tab_plan[5. Wdh. am]=tab_plan[[#This Row],[Datum]],ROW(tab_plan[5. Wdh. am])-4),1)),"")</f>
        <v/>
      </c>
      <c r="I229" s="6" t="str" cm="1">
        <f t="array" ref="I229">IFERROR(INDEX(tab_plan[Text],SMALL(IF(tab_plan[6. Wdh. am]=tab_plan[[#This Row],[Datum]],ROW(tab_plan[6. Wdh. am])-4),1)),"")</f>
        <v/>
      </c>
      <c r="J229" s="6" t="str" cm="1">
        <f t="array" ref="J229">IFERROR(INDEX(tab_plan[Text],SMALL(IF(tab_plan[7. Wdh. am]=tab_plan[[#This Row],[Datum]],ROW(tab_plan[7. Wdh. am])-4),1)),"")</f>
        <v/>
      </c>
      <c r="K229" s="13">
        <f>IF(tab_plan[[#This Row],[1. Wdh. ]]&lt;&gt;"",tab_plan[[#This Row],[1. Wdh. ]],IFERROR(tab_plan[[#This Row],[Datum]]+VLOOKUP(tab_plan[[#This Row],[Wochentag]],tab_wiederholung[],2,0),""))</f>
        <v>44421</v>
      </c>
      <c r="L229" s="13">
        <f>IF(tab_plan[[#This Row],[2. Wdh. ]]&lt;&gt;"",tab_plan[[#This Row],[2. Wdh. ]],IFERROR(tab_plan[[#This Row],[Datum]]+VLOOKUP(tab_plan[[#This Row],[Wochentag]],tab_wiederholung[],3,0),""))</f>
        <v>44422</v>
      </c>
      <c r="M229" s="13">
        <f>IF(tab_plan[[#This Row],[3. Wdh. ]]&lt;&gt;"",tab_plan[[#This Row],[3. Wdh. ]],IFERROR(tab_plan[[#This Row],[Datum]]+VLOOKUP(tab_plan[[#This Row],[Wochentag]],tab_wiederholung[],4,0),""))</f>
        <v>44424</v>
      </c>
      <c r="N229" s="13">
        <f>IF(tab_plan[[#This Row],[4. Wdh. ]]&lt;&gt;"",tab_plan[[#This Row],[4. Wdh. ]],IFERROR(tab_plan[[#This Row],[Datum]]+VLOOKUP(tab_plan[[#This Row],[Wochentag]],tab_wiederholung[],5,0),""))</f>
        <v>44428</v>
      </c>
      <c r="O229" s="13">
        <f>IF(tab_plan[[#This Row],[5. Wdh. ]]&lt;&gt;"",tab_plan[[#This Row],[5. Wdh. ]],IFERROR(tab_plan[[#This Row],[Datum]]+VLOOKUP(tab_plan[[#This Row],[Wochentag]],tab_wiederholung[],6,0),""))</f>
        <v>44442</v>
      </c>
      <c r="P229" s="13">
        <f>IF(tab_plan[[#This Row],[6. Wdh. ]]&lt;&gt;"",tab_plan[[#This Row],[6. Wdh. ]],IFERROR(tab_plan[[#This Row],[Datum]]+VLOOKUP(tab_plan[[#This Row],[Wochentag]],tab_wiederholung[],7,0),""))</f>
        <v>44477</v>
      </c>
      <c r="Q229" s="13">
        <f>IF(tab_plan[[#This Row],[7. Wdh. ]]&lt;&gt;"",tab_plan[[#This Row],[7. Wdh. ]],IFERROR(tab_plan[[#This Row],[Datum]]+VLOOKUP(tab_plan[[#This Row],[Wochentag]],tab_wiederholung[],8,0),""))</f>
        <v>44785</v>
      </c>
      <c r="R229" s="13"/>
      <c r="S229" s="13"/>
      <c r="T229" s="13"/>
      <c r="U229" s="13"/>
      <c r="V229" s="13"/>
      <c r="W229" s="13"/>
      <c r="X229" s="13"/>
      <c r="Y229" s="13" t="str">
        <f>IF(tab_plan[[#This Row],[Aufgabe]]&lt;&gt;"",tab_plan[[#This Row],[Aufgabe]]&amp;" ("&amp;TEXT(tab_plan[[#This Row],[Datum]],"T.M.")&amp;")","")</f>
        <v/>
      </c>
      <c r="Z229" s="13" t="e" cm="1">
        <f t="array" ref="Z229">tab_plan[[#This Row],[Datum]]=INDEX(tab_feiertage[Datum],SMALL(IF((tab_feiertage[Datum]=tab_plan[[#This Row],[Datum]])*(tab_feiertage[Gültigkeit]="x"),ROW(tab_feiertage[Datum])-31),1))</f>
        <v>#NUM!</v>
      </c>
    </row>
    <row r="230" spans="1:26" x14ac:dyDescent="0.25">
      <c r="A230" s="10" t="str">
        <f>TEXT(tab_plan[[#This Row],[Datum]],"TTTT")</f>
        <v>Samstag</v>
      </c>
      <c r="B230" s="9">
        <f t="shared" si="3"/>
        <v>44422</v>
      </c>
      <c r="C230" s="6"/>
      <c r="D230" s="6" t="str" cm="1">
        <f t="array" ref="D230">IFERROR(INDEX(tab_plan[Text],SMALL(IF(tab_plan[1. Wdh. am]=tab_plan[[#This Row],[Datum]],ROW(tab_plan[1. Wdh. am])-4),1)),"")</f>
        <v/>
      </c>
      <c r="E230" s="6" t="str" cm="1">
        <f t="array" ref="E230">IFERROR(INDEX(tab_plan[Text],SMALL(IF(tab_plan[2. Wdh. am]=tab_plan[[#This Row],[Datum]],ROW(tab_plan[2. Wdh. am])-4),1)),"")</f>
        <v/>
      </c>
      <c r="F230" s="6" t="str" cm="1">
        <f t="array" ref="F230">IFERROR(INDEX(tab_plan[Text],SMALL(IF(tab_plan[3. Wdh. am]=tab_plan[[#This Row],[Datum]],ROW(tab_plan[3. Wdh. am])-4),1)),"")</f>
        <v/>
      </c>
      <c r="G230" s="6" t="str" cm="1">
        <f t="array" ref="G230">IFERROR(INDEX(tab_plan[Text],SMALL(IF(tab_plan[4. Wdh. am]=tab_plan[[#This Row],[Datum]],ROW(tab_plan[4. Wdh. am])-4),1)),"")</f>
        <v/>
      </c>
      <c r="H230" s="6" t="str" cm="1">
        <f t="array" ref="H230">IFERROR(INDEX(tab_plan[Text],SMALL(IF(tab_plan[5. Wdh. am]=tab_plan[[#This Row],[Datum]],ROW(tab_plan[5. Wdh. am])-4),1)),"")</f>
        <v/>
      </c>
      <c r="I230" s="6" t="str" cm="1">
        <f t="array" ref="I230">IFERROR(INDEX(tab_plan[Text],SMALL(IF(tab_plan[6. Wdh. am]=tab_plan[[#This Row],[Datum]],ROW(tab_plan[6. Wdh. am])-4),1)),"")</f>
        <v/>
      </c>
      <c r="J230" s="6" t="str" cm="1">
        <f t="array" ref="J230">IFERROR(INDEX(tab_plan[Text],SMALL(IF(tab_plan[7. Wdh. am]=tab_plan[[#This Row],[Datum]],ROW(tab_plan[7. Wdh. am])-4),1)),"")</f>
        <v/>
      </c>
      <c r="K230" s="13">
        <f>IF(tab_plan[[#This Row],[1. Wdh. ]]&lt;&gt;"",tab_plan[[#This Row],[1. Wdh. ]],IFERROR(tab_plan[[#This Row],[Datum]]+VLOOKUP(tab_plan[[#This Row],[Wochentag]],tab_wiederholung[],2,0),""))</f>
        <v>44422</v>
      </c>
      <c r="L230" s="13">
        <f>IF(tab_plan[[#This Row],[2. Wdh. ]]&lt;&gt;"",tab_plan[[#This Row],[2. Wdh. ]],IFERROR(tab_plan[[#This Row],[Datum]]+VLOOKUP(tab_plan[[#This Row],[Wochentag]],tab_wiederholung[],3,0),""))</f>
        <v>44423</v>
      </c>
      <c r="M230" s="13">
        <f>IF(tab_plan[[#This Row],[3. Wdh. ]]&lt;&gt;"",tab_plan[[#This Row],[3. Wdh. ]],IFERROR(tab_plan[[#This Row],[Datum]]+VLOOKUP(tab_plan[[#This Row],[Wochentag]],tab_wiederholung[],4,0),""))</f>
        <v>44425</v>
      </c>
      <c r="N230" s="13">
        <f>IF(tab_plan[[#This Row],[4. Wdh. ]]&lt;&gt;"",tab_plan[[#This Row],[4. Wdh. ]],IFERROR(tab_plan[[#This Row],[Datum]]+VLOOKUP(tab_plan[[#This Row],[Wochentag]],tab_wiederholung[],5,0),""))</f>
        <v>44429</v>
      </c>
      <c r="O230" s="13">
        <f>IF(tab_plan[[#This Row],[5. Wdh. ]]&lt;&gt;"",tab_plan[[#This Row],[5. Wdh. ]],IFERROR(tab_plan[[#This Row],[Datum]]+VLOOKUP(tab_plan[[#This Row],[Wochentag]],tab_wiederholung[],6,0),""))</f>
        <v>44443</v>
      </c>
      <c r="P230" s="13">
        <f>IF(tab_plan[[#This Row],[6. Wdh. ]]&lt;&gt;"",tab_plan[[#This Row],[6. Wdh. ]],IFERROR(tab_plan[[#This Row],[Datum]]+VLOOKUP(tab_plan[[#This Row],[Wochentag]],tab_wiederholung[],7,0),""))</f>
        <v>44478</v>
      </c>
      <c r="Q230" s="13">
        <f>IF(tab_plan[[#This Row],[7. Wdh. ]]&lt;&gt;"",tab_plan[[#This Row],[7. Wdh. ]],IFERROR(tab_plan[[#This Row],[Datum]]+VLOOKUP(tab_plan[[#This Row],[Wochentag]],tab_wiederholung[],8,0),""))</f>
        <v>44786</v>
      </c>
      <c r="R230" s="13"/>
      <c r="S230" s="13"/>
      <c r="T230" s="13"/>
      <c r="U230" s="13"/>
      <c r="V230" s="13"/>
      <c r="W230" s="13"/>
      <c r="X230" s="13"/>
      <c r="Y230" s="13" t="str">
        <f>IF(tab_plan[[#This Row],[Aufgabe]]&lt;&gt;"",tab_plan[[#This Row],[Aufgabe]]&amp;" ("&amp;TEXT(tab_plan[[#This Row],[Datum]],"T.M.")&amp;")","")</f>
        <v/>
      </c>
      <c r="Z230" s="13" t="e" cm="1">
        <f t="array" ref="Z230">tab_plan[[#This Row],[Datum]]=INDEX(tab_feiertage[Datum],SMALL(IF((tab_feiertage[Datum]=tab_plan[[#This Row],[Datum]])*(tab_feiertage[Gültigkeit]="x"),ROW(tab_feiertage[Datum])-31),1))</f>
        <v>#NUM!</v>
      </c>
    </row>
    <row r="231" spans="1:26" x14ac:dyDescent="0.25">
      <c r="A231" s="10" t="str">
        <f>TEXT(tab_plan[[#This Row],[Datum]],"TTTT")</f>
        <v>Sonntag</v>
      </c>
      <c r="B231" s="9">
        <f t="shared" si="3"/>
        <v>44423</v>
      </c>
      <c r="C231" s="6"/>
      <c r="D231" s="6" t="str" cm="1">
        <f t="array" ref="D231">IFERROR(INDEX(tab_plan[Text],SMALL(IF(tab_plan[1. Wdh. am]=tab_plan[[#This Row],[Datum]],ROW(tab_plan[1. Wdh. am])-4),1)),"")</f>
        <v/>
      </c>
      <c r="E231" s="6" t="str" cm="1">
        <f t="array" ref="E231">IFERROR(INDEX(tab_plan[Text],SMALL(IF(tab_plan[2. Wdh. am]=tab_plan[[#This Row],[Datum]],ROW(tab_plan[2. Wdh. am])-4),1)),"")</f>
        <v/>
      </c>
      <c r="F231" s="6" t="str" cm="1">
        <f t="array" ref="F231">IFERROR(INDEX(tab_plan[Text],SMALL(IF(tab_plan[3. Wdh. am]=tab_plan[[#This Row],[Datum]],ROW(tab_plan[3. Wdh. am])-4),1)),"")</f>
        <v/>
      </c>
      <c r="G231" s="6" t="str" cm="1">
        <f t="array" ref="G231">IFERROR(INDEX(tab_plan[Text],SMALL(IF(tab_plan[4. Wdh. am]=tab_plan[[#This Row],[Datum]],ROW(tab_plan[4. Wdh. am])-4),1)),"")</f>
        <v/>
      </c>
      <c r="H231" s="6" t="str" cm="1">
        <f t="array" ref="H231">IFERROR(INDEX(tab_plan[Text],SMALL(IF(tab_plan[5. Wdh. am]=tab_plan[[#This Row],[Datum]],ROW(tab_plan[5. Wdh. am])-4),1)),"")</f>
        <v/>
      </c>
      <c r="I231" s="6" t="str" cm="1">
        <f t="array" ref="I231">IFERROR(INDEX(tab_plan[Text],SMALL(IF(tab_plan[6. Wdh. am]=tab_plan[[#This Row],[Datum]],ROW(tab_plan[6. Wdh. am])-4),1)),"")</f>
        <v/>
      </c>
      <c r="J231" s="6" t="str" cm="1">
        <f t="array" ref="J231">IFERROR(INDEX(tab_plan[Text],SMALL(IF(tab_plan[7. Wdh. am]=tab_plan[[#This Row],[Datum]],ROW(tab_plan[7. Wdh. am])-4),1)),"")</f>
        <v/>
      </c>
      <c r="K231" s="13">
        <f>IF(tab_plan[[#This Row],[1. Wdh. ]]&lt;&gt;"",tab_plan[[#This Row],[1. Wdh. ]],IFERROR(tab_plan[[#This Row],[Datum]]+VLOOKUP(tab_plan[[#This Row],[Wochentag]],tab_wiederholung[],2,0),""))</f>
        <v>44423</v>
      </c>
      <c r="L231" s="13">
        <f>IF(tab_plan[[#This Row],[2. Wdh. ]]&lt;&gt;"",tab_plan[[#This Row],[2. Wdh. ]],IFERROR(tab_plan[[#This Row],[Datum]]+VLOOKUP(tab_plan[[#This Row],[Wochentag]],tab_wiederholung[],3,0),""))</f>
        <v>44424</v>
      </c>
      <c r="M231" s="13">
        <f>IF(tab_plan[[#This Row],[3. Wdh. ]]&lt;&gt;"",tab_plan[[#This Row],[3. Wdh. ]],IFERROR(tab_plan[[#This Row],[Datum]]+VLOOKUP(tab_plan[[#This Row],[Wochentag]],tab_wiederholung[],4,0),""))</f>
        <v>44426</v>
      </c>
      <c r="N231" s="13">
        <f>IF(tab_plan[[#This Row],[4. Wdh. ]]&lt;&gt;"",tab_plan[[#This Row],[4. Wdh. ]],IFERROR(tab_plan[[#This Row],[Datum]]+VLOOKUP(tab_plan[[#This Row],[Wochentag]],tab_wiederholung[],5,0),""))</f>
        <v>44430</v>
      </c>
      <c r="O231" s="13">
        <f>IF(tab_plan[[#This Row],[5. Wdh. ]]&lt;&gt;"",tab_plan[[#This Row],[5. Wdh. ]],IFERROR(tab_plan[[#This Row],[Datum]]+VLOOKUP(tab_plan[[#This Row],[Wochentag]],tab_wiederholung[],6,0),""))</f>
        <v>44444</v>
      </c>
      <c r="P231" s="13">
        <f>IF(tab_plan[[#This Row],[6. Wdh. ]]&lt;&gt;"",tab_plan[[#This Row],[6. Wdh. ]],IFERROR(tab_plan[[#This Row],[Datum]]+VLOOKUP(tab_plan[[#This Row],[Wochentag]],tab_wiederholung[],7,0),""))</f>
        <v>44479</v>
      </c>
      <c r="Q231" s="13">
        <f>IF(tab_plan[[#This Row],[7. Wdh. ]]&lt;&gt;"",tab_plan[[#This Row],[7. Wdh. ]],IFERROR(tab_plan[[#This Row],[Datum]]+VLOOKUP(tab_plan[[#This Row],[Wochentag]],tab_wiederholung[],8,0),""))</f>
        <v>44787</v>
      </c>
      <c r="R231" s="13"/>
      <c r="S231" s="13"/>
      <c r="T231" s="13"/>
      <c r="U231" s="13"/>
      <c r="V231" s="13"/>
      <c r="W231" s="13"/>
      <c r="X231" s="13"/>
      <c r="Y231" s="13" t="str">
        <f>IF(tab_plan[[#This Row],[Aufgabe]]&lt;&gt;"",tab_plan[[#This Row],[Aufgabe]]&amp;" ("&amp;TEXT(tab_plan[[#This Row],[Datum]],"T.M.")&amp;")","")</f>
        <v/>
      </c>
      <c r="Z231" s="13" t="e" cm="1">
        <f t="array" ref="Z231">tab_plan[[#This Row],[Datum]]=INDEX(tab_feiertage[Datum],SMALL(IF((tab_feiertage[Datum]=tab_plan[[#This Row],[Datum]])*(tab_feiertage[Gültigkeit]="x"),ROW(tab_feiertage[Datum])-31),1))</f>
        <v>#NUM!</v>
      </c>
    </row>
    <row r="232" spans="1:26" x14ac:dyDescent="0.25">
      <c r="A232" s="10" t="str">
        <f>TEXT(tab_plan[[#This Row],[Datum]],"TTTT")</f>
        <v>Montag</v>
      </c>
      <c r="B232" s="9">
        <f t="shared" si="3"/>
        <v>44424</v>
      </c>
      <c r="C232" s="6"/>
      <c r="D232" s="6" t="str" cm="1">
        <f t="array" ref="D232">IFERROR(INDEX(tab_plan[Text],SMALL(IF(tab_plan[1. Wdh. am]=tab_plan[[#This Row],[Datum]],ROW(tab_plan[1. Wdh. am])-4),1)),"")</f>
        <v/>
      </c>
      <c r="E232" s="6" t="str" cm="1">
        <f t="array" ref="E232">IFERROR(INDEX(tab_plan[Text],SMALL(IF(tab_plan[2. Wdh. am]=tab_plan[[#This Row],[Datum]],ROW(tab_plan[2. Wdh. am])-4),1)),"")</f>
        <v/>
      </c>
      <c r="F232" s="6" t="str" cm="1">
        <f t="array" ref="F232">IFERROR(INDEX(tab_plan[Text],SMALL(IF(tab_plan[3. Wdh. am]=tab_plan[[#This Row],[Datum]],ROW(tab_plan[3. Wdh. am])-4),1)),"")</f>
        <v/>
      </c>
      <c r="G232" s="6" t="str" cm="1">
        <f t="array" ref="G232">IFERROR(INDEX(tab_plan[Text],SMALL(IF(tab_plan[4. Wdh. am]=tab_plan[[#This Row],[Datum]],ROW(tab_plan[4. Wdh. am])-4),1)),"")</f>
        <v/>
      </c>
      <c r="H232" s="6" t="str" cm="1">
        <f t="array" ref="H232">IFERROR(INDEX(tab_plan[Text],SMALL(IF(tab_plan[5. Wdh. am]=tab_plan[[#This Row],[Datum]],ROW(tab_plan[5. Wdh. am])-4),1)),"")</f>
        <v/>
      </c>
      <c r="I232" s="6" t="str" cm="1">
        <f t="array" ref="I232">IFERROR(INDEX(tab_plan[Text],SMALL(IF(tab_plan[6. Wdh. am]=tab_plan[[#This Row],[Datum]],ROW(tab_plan[6. Wdh. am])-4),1)),"")</f>
        <v/>
      </c>
      <c r="J232" s="6" t="str" cm="1">
        <f t="array" ref="J232">IFERROR(INDEX(tab_plan[Text],SMALL(IF(tab_plan[7. Wdh. am]=tab_plan[[#This Row],[Datum]],ROW(tab_plan[7. Wdh. am])-4),1)),"")</f>
        <v/>
      </c>
      <c r="K232" s="13">
        <f>IF(tab_plan[[#This Row],[1. Wdh. ]]&lt;&gt;"",tab_plan[[#This Row],[1. Wdh. ]],IFERROR(tab_plan[[#This Row],[Datum]]+VLOOKUP(tab_plan[[#This Row],[Wochentag]],tab_wiederholung[],2,0),""))</f>
        <v>44424</v>
      </c>
      <c r="L232" s="13">
        <f>IF(tab_plan[[#This Row],[2. Wdh. ]]&lt;&gt;"",tab_plan[[#This Row],[2. Wdh. ]],IFERROR(tab_plan[[#This Row],[Datum]]+VLOOKUP(tab_plan[[#This Row],[Wochentag]],tab_wiederholung[],3,0),""))</f>
        <v>44425</v>
      </c>
      <c r="M232" s="13">
        <f>IF(tab_plan[[#This Row],[3. Wdh. ]]&lt;&gt;"",tab_plan[[#This Row],[3. Wdh. ]],IFERROR(tab_plan[[#This Row],[Datum]]+VLOOKUP(tab_plan[[#This Row],[Wochentag]],tab_wiederholung[],4,0),""))</f>
        <v>44427</v>
      </c>
      <c r="N232" s="13">
        <f>IF(tab_plan[[#This Row],[4. Wdh. ]]&lt;&gt;"",tab_plan[[#This Row],[4. Wdh. ]],IFERROR(tab_plan[[#This Row],[Datum]]+VLOOKUP(tab_plan[[#This Row],[Wochentag]],tab_wiederholung[],5,0),""))</f>
        <v>44431</v>
      </c>
      <c r="O232" s="13">
        <f>IF(tab_plan[[#This Row],[5. Wdh. ]]&lt;&gt;"",tab_plan[[#This Row],[5. Wdh. ]],IFERROR(tab_plan[[#This Row],[Datum]]+VLOOKUP(tab_plan[[#This Row],[Wochentag]],tab_wiederholung[],6,0),""))</f>
        <v>44445</v>
      </c>
      <c r="P232" s="13">
        <f>IF(tab_plan[[#This Row],[6. Wdh. ]]&lt;&gt;"",tab_plan[[#This Row],[6. Wdh. ]],IFERROR(tab_plan[[#This Row],[Datum]]+VLOOKUP(tab_plan[[#This Row],[Wochentag]],tab_wiederholung[],7,0),""))</f>
        <v>44480</v>
      </c>
      <c r="Q232" s="13">
        <f>IF(tab_plan[[#This Row],[7. Wdh. ]]&lt;&gt;"",tab_plan[[#This Row],[7. Wdh. ]],IFERROR(tab_plan[[#This Row],[Datum]]+VLOOKUP(tab_plan[[#This Row],[Wochentag]],tab_wiederholung[],8,0),""))</f>
        <v>44788</v>
      </c>
      <c r="R232" s="13"/>
      <c r="S232" s="13"/>
      <c r="T232" s="13"/>
      <c r="U232" s="13"/>
      <c r="V232" s="13"/>
      <c r="W232" s="13"/>
      <c r="X232" s="13"/>
      <c r="Y232" s="13" t="str">
        <f>IF(tab_plan[[#This Row],[Aufgabe]]&lt;&gt;"",tab_plan[[#This Row],[Aufgabe]]&amp;" ("&amp;TEXT(tab_plan[[#This Row],[Datum]],"T.M.")&amp;")","")</f>
        <v/>
      </c>
      <c r="Z232" s="13" t="e" cm="1">
        <f t="array" ref="Z232">tab_plan[[#This Row],[Datum]]=INDEX(tab_feiertage[Datum],SMALL(IF((tab_feiertage[Datum]=tab_plan[[#This Row],[Datum]])*(tab_feiertage[Gültigkeit]="x"),ROW(tab_feiertage[Datum])-31),1))</f>
        <v>#NUM!</v>
      </c>
    </row>
    <row r="233" spans="1:26" x14ac:dyDescent="0.25">
      <c r="A233" s="10" t="str">
        <f>TEXT(tab_plan[[#This Row],[Datum]],"TTTT")</f>
        <v>Dienstag</v>
      </c>
      <c r="B233" s="9">
        <f t="shared" si="3"/>
        <v>44425</v>
      </c>
      <c r="C233" s="6"/>
      <c r="D233" s="6" t="str" cm="1">
        <f t="array" ref="D233">IFERROR(INDEX(tab_plan[Text],SMALL(IF(tab_plan[1. Wdh. am]=tab_plan[[#This Row],[Datum]],ROW(tab_plan[1. Wdh. am])-4),1)),"")</f>
        <v/>
      </c>
      <c r="E233" s="6" t="str" cm="1">
        <f t="array" ref="E233">IFERROR(INDEX(tab_plan[Text],SMALL(IF(tab_plan[2. Wdh. am]=tab_plan[[#This Row],[Datum]],ROW(tab_plan[2. Wdh. am])-4),1)),"")</f>
        <v/>
      </c>
      <c r="F233" s="6" t="str" cm="1">
        <f t="array" ref="F233">IFERROR(INDEX(tab_plan[Text],SMALL(IF(tab_plan[3. Wdh. am]=tab_plan[[#This Row],[Datum]],ROW(tab_plan[3. Wdh. am])-4),1)),"")</f>
        <v/>
      </c>
      <c r="G233" s="6" t="str" cm="1">
        <f t="array" ref="G233">IFERROR(INDEX(tab_plan[Text],SMALL(IF(tab_plan[4. Wdh. am]=tab_plan[[#This Row],[Datum]],ROW(tab_plan[4. Wdh. am])-4),1)),"")</f>
        <v/>
      </c>
      <c r="H233" s="6" t="str" cm="1">
        <f t="array" ref="H233">IFERROR(INDEX(tab_plan[Text],SMALL(IF(tab_plan[5. Wdh. am]=tab_plan[[#This Row],[Datum]],ROW(tab_plan[5. Wdh. am])-4),1)),"")</f>
        <v/>
      </c>
      <c r="I233" s="6" t="str" cm="1">
        <f t="array" ref="I233">IFERROR(INDEX(tab_plan[Text],SMALL(IF(tab_plan[6. Wdh. am]=tab_plan[[#This Row],[Datum]],ROW(tab_plan[6. Wdh. am])-4),1)),"")</f>
        <v/>
      </c>
      <c r="J233" s="6" t="str" cm="1">
        <f t="array" ref="J233">IFERROR(INDEX(tab_plan[Text],SMALL(IF(tab_plan[7. Wdh. am]=tab_plan[[#This Row],[Datum]],ROW(tab_plan[7. Wdh. am])-4),1)),"")</f>
        <v/>
      </c>
      <c r="K233" s="13">
        <f>IF(tab_plan[[#This Row],[1. Wdh. ]]&lt;&gt;"",tab_plan[[#This Row],[1. Wdh. ]],IFERROR(tab_plan[[#This Row],[Datum]]+VLOOKUP(tab_plan[[#This Row],[Wochentag]],tab_wiederholung[],2,0),""))</f>
        <v>44425</v>
      </c>
      <c r="L233" s="13">
        <f>IF(tab_plan[[#This Row],[2. Wdh. ]]&lt;&gt;"",tab_plan[[#This Row],[2. Wdh. ]],IFERROR(tab_plan[[#This Row],[Datum]]+VLOOKUP(tab_plan[[#This Row],[Wochentag]],tab_wiederholung[],3,0),""))</f>
        <v>44426</v>
      </c>
      <c r="M233" s="13">
        <f>IF(tab_plan[[#This Row],[3. Wdh. ]]&lt;&gt;"",tab_plan[[#This Row],[3. Wdh. ]],IFERROR(tab_plan[[#This Row],[Datum]]+VLOOKUP(tab_plan[[#This Row],[Wochentag]],tab_wiederholung[],4,0),""))</f>
        <v>44428</v>
      </c>
      <c r="N233" s="13">
        <f>IF(tab_plan[[#This Row],[4. Wdh. ]]&lt;&gt;"",tab_plan[[#This Row],[4. Wdh. ]],IFERROR(tab_plan[[#This Row],[Datum]]+VLOOKUP(tab_plan[[#This Row],[Wochentag]],tab_wiederholung[],5,0),""))</f>
        <v>44432</v>
      </c>
      <c r="O233" s="13">
        <f>IF(tab_plan[[#This Row],[5. Wdh. ]]&lt;&gt;"",tab_plan[[#This Row],[5. Wdh. ]],IFERROR(tab_plan[[#This Row],[Datum]]+VLOOKUP(tab_plan[[#This Row],[Wochentag]],tab_wiederholung[],6,0),""))</f>
        <v>44446</v>
      </c>
      <c r="P233" s="13">
        <f>IF(tab_plan[[#This Row],[6. Wdh. ]]&lt;&gt;"",tab_plan[[#This Row],[6. Wdh. ]],IFERROR(tab_plan[[#This Row],[Datum]]+VLOOKUP(tab_plan[[#This Row],[Wochentag]],tab_wiederholung[],7,0),""))</f>
        <v>44481</v>
      </c>
      <c r="Q233" s="13">
        <f>IF(tab_plan[[#This Row],[7. Wdh. ]]&lt;&gt;"",tab_plan[[#This Row],[7. Wdh. ]],IFERROR(tab_plan[[#This Row],[Datum]]+VLOOKUP(tab_plan[[#This Row],[Wochentag]],tab_wiederholung[],8,0),""))</f>
        <v>44789</v>
      </c>
      <c r="R233" s="13"/>
      <c r="S233" s="13"/>
      <c r="T233" s="13"/>
      <c r="U233" s="13"/>
      <c r="V233" s="13"/>
      <c r="W233" s="13"/>
      <c r="X233" s="13"/>
      <c r="Y233" s="13" t="str">
        <f>IF(tab_plan[[#This Row],[Aufgabe]]&lt;&gt;"",tab_plan[[#This Row],[Aufgabe]]&amp;" ("&amp;TEXT(tab_plan[[#This Row],[Datum]],"T.M.")&amp;")","")</f>
        <v/>
      </c>
      <c r="Z233" s="13" t="e" cm="1">
        <f t="array" ref="Z233">tab_plan[[#This Row],[Datum]]=INDEX(tab_feiertage[Datum],SMALL(IF((tab_feiertage[Datum]=tab_plan[[#This Row],[Datum]])*(tab_feiertage[Gültigkeit]="x"),ROW(tab_feiertage[Datum])-31),1))</f>
        <v>#NUM!</v>
      </c>
    </row>
    <row r="234" spans="1:26" x14ac:dyDescent="0.25">
      <c r="A234" s="10" t="str">
        <f>TEXT(tab_plan[[#This Row],[Datum]],"TTTT")</f>
        <v>Mittwoch</v>
      </c>
      <c r="B234" s="9">
        <f t="shared" si="3"/>
        <v>44426</v>
      </c>
      <c r="C234" s="6"/>
      <c r="D234" s="6" t="str" cm="1">
        <f t="array" ref="D234">IFERROR(INDEX(tab_plan[Text],SMALL(IF(tab_plan[1. Wdh. am]=tab_plan[[#This Row],[Datum]],ROW(tab_plan[1. Wdh. am])-4),1)),"")</f>
        <v/>
      </c>
      <c r="E234" s="6" t="str" cm="1">
        <f t="array" ref="E234">IFERROR(INDEX(tab_plan[Text],SMALL(IF(tab_plan[2. Wdh. am]=tab_plan[[#This Row],[Datum]],ROW(tab_plan[2. Wdh. am])-4),1)),"")</f>
        <v/>
      </c>
      <c r="F234" s="6" t="str" cm="1">
        <f t="array" ref="F234">IFERROR(INDEX(tab_plan[Text],SMALL(IF(tab_plan[3. Wdh. am]=tab_plan[[#This Row],[Datum]],ROW(tab_plan[3. Wdh. am])-4),1)),"")</f>
        <v/>
      </c>
      <c r="G234" s="6" t="str" cm="1">
        <f t="array" ref="G234">IFERROR(INDEX(tab_plan[Text],SMALL(IF(tab_plan[4. Wdh. am]=tab_plan[[#This Row],[Datum]],ROW(tab_plan[4. Wdh. am])-4),1)),"")</f>
        <v/>
      </c>
      <c r="H234" s="6" t="str" cm="1">
        <f t="array" ref="H234">IFERROR(INDEX(tab_plan[Text],SMALL(IF(tab_plan[5. Wdh. am]=tab_plan[[#This Row],[Datum]],ROW(tab_plan[5. Wdh. am])-4),1)),"")</f>
        <v/>
      </c>
      <c r="I234" s="6" t="str" cm="1">
        <f t="array" ref="I234">IFERROR(INDEX(tab_plan[Text],SMALL(IF(tab_plan[6. Wdh. am]=tab_plan[[#This Row],[Datum]],ROW(tab_plan[6. Wdh. am])-4),1)),"")</f>
        <v/>
      </c>
      <c r="J234" s="6" t="str" cm="1">
        <f t="array" ref="J234">IFERROR(INDEX(tab_plan[Text],SMALL(IF(tab_plan[7. Wdh. am]=tab_plan[[#This Row],[Datum]],ROW(tab_plan[7. Wdh. am])-4),1)),"")</f>
        <v/>
      </c>
      <c r="K234" s="13">
        <f>IF(tab_plan[[#This Row],[1. Wdh. ]]&lt;&gt;"",tab_plan[[#This Row],[1. Wdh. ]],IFERROR(tab_plan[[#This Row],[Datum]]+VLOOKUP(tab_plan[[#This Row],[Wochentag]],tab_wiederholung[],2,0),""))</f>
        <v>44426</v>
      </c>
      <c r="L234" s="13">
        <f>IF(tab_plan[[#This Row],[2. Wdh. ]]&lt;&gt;"",tab_plan[[#This Row],[2. Wdh. ]],IFERROR(tab_plan[[#This Row],[Datum]]+VLOOKUP(tab_plan[[#This Row],[Wochentag]],tab_wiederholung[],3,0),""))</f>
        <v>44427</v>
      </c>
      <c r="M234" s="13">
        <f>IF(tab_plan[[#This Row],[3. Wdh. ]]&lt;&gt;"",tab_plan[[#This Row],[3. Wdh. ]],IFERROR(tab_plan[[#This Row],[Datum]]+VLOOKUP(tab_plan[[#This Row],[Wochentag]],tab_wiederholung[],4,0),""))</f>
        <v>44429</v>
      </c>
      <c r="N234" s="13">
        <f>IF(tab_plan[[#This Row],[4. Wdh. ]]&lt;&gt;"",tab_plan[[#This Row],[4. Wdh. ]],IFERROR(tab_plan[[#This Row],[Datum]]+VLOOKUP(tab_plan[[#This Row],[Wochentag]],tab_wiederholung[],5,0),""))</f>
        <v>44433</v>
      </c>
      <c r="O234" s="13">
        <f>IF(tab_plan[[#This Row],[5. Wdh. ]]&lt;&gt;"",tab_plan[[#This Row],[5. Wdh. ]],IFERROR(tab_plan[[#This Row],[Datum]]+VLOOKUP(tab_plan[[#This Row],[Wochentag]],tab_wiederholung[],6,0),""))</f>
        <v>44447</v>
      </c>
      <c r="P234" s="13">
        <f>IF(tab_plan[[#This Row],[6. Wdh. ]]&lt;&gt;"",tab_plan[[#This Row],[6. Wdh. ]],IFERROR(tab_plan[[#This Row],[Datum]]+VLOOKUP(tab_plan[[#This Row],[Wochentag]],tab_wiederholung[],7,0),""))</f>
        <v>44482</v>
      </c>
      <c r="Q234" s="13">
        <f>IF(tab_plan[[#This Row],[7. Wdh. ]]&lt;&gt;"",tab_plan[[#This Row],[7. Wdh. ]],IFERROR(tab_plan[[#This Row],[Datum]]+VLOOKUP(tab_plan[[#This Row],[Wochentag]],tab_wiederholung[],8,0),""))</f>
        <v>44790</v>
      </c>
      <c r="R234" s="13"/>
      <c r="S234" s="13"/>
      <c r="T234" s="13"/>
      <c r="U234" s="13"/>
      <c r="V234" s="13"/>
      <c r="W234" s="13"/>
      <c r="X234" s="13"/>
      <c r="Y234" s="13" t="str">
        <f>IF(tab_plan[[#This Row],[Aufgabe]]&lt;&gt;"",tab_plan[[#This Row],[Aufgabe]]&amp;" ("&amp;TEXT(tab_plan[[#This Row],[Datum]],"T.M.")&amp;")","")</f>
        <v/>
      </c>
      <c r="Z234" s="13" t="e" cm="1">
        <f t="array" ref="Z234">tab_plan[[#This Row],[Datum]]=INDEX(tab_feiertage[Datum],SMALL(IF((tab_feiertage[Datum]=tab_plan[[#This Row],[Datum]])*(tab_feiertage[Gültigkeit]="x"),ROW(tab_feiertage[Datum])-31),1))</f>
        <v>#NUM!</v>
      </c>
    </row>
    <row r="235" spans="1:26" x14ac:dyDescent="0.25">
      <c r="A235" s="10" t="str">
        <f>TEXT(tab_plan[[#This Row],[Datum]],"TTTT")</f>
        <v>Donnerstag</v>
      </c>
      <c r="B235" s="9">
        <f t="shared" si="3"/>
        <v>44427</v>
      </c>
      <c r="C235" s="6"/>
      <c r="D235" s="6" t="str" cm="1">
        <f t="array" ref="D235">IFERROR(INDEX(tab_plan[Text],SMALL(IF(tab_plan[1. Wdh. am]=tab_plan[[#This Row],[Datum]],ROW(tab_plan[1. Wdh. am])-4),1)),"")</f>
        <v/>
      </c>
      <c r="E235" s="6" t="str" cm="1">
        <f t="array" ref="E235">IFERROR(INDEX(tab_plan[Text],SMALL(IF(tab_plan[2. Wdh. am]=tab_plan[[#This Row],[Datum]],ROW(tab_plan[2. Wdh. am])-4),1)),"")</f>
        <v/>
      </c>
      <c r="F235" s="6" t="str" cm="1">
        <f t="array" ref="F235">IFERROR(INDEX(tab_plan[Text],SMALL(IF(tab_plan[3. Wdh. am]=tab_plan[[#This Row],[Datum]],ROW(tab_plan[3. Wdh. am])-4),1)),"")</f>
        <v/>
      </c>
      <c r="G235" s="6" t="str" cm="1">
        <f t="array" ref="G235">IFERROR(INDEX(tab_plan[Text],SMALL(IF(tab_plan[4. Wdh. am]=tab_plan[[#This Row],[Datum]],ROW(tab_plan[4. Wdh. am])-4),1)),"")</f>
        <v/>
      </c>
      <c r="H235" s="6" t="str" cm="1">
        <f t="array" ref="H235">IFERROR(INDEX(tab_plan[Text],SMALL(IF(tab_plan[5. Wdh. am]=tab_plan[[#This Row],[Datum]],ROW(tab_plan[5. Wdh. am])-4),1)),"")</f>
        <v/>
      </c>
      <c r="I235" s="6" t="str" cm="1">
        <f t="array" ref="I235">IFERROR(INDEX(tab_plan[Text],SMALL(IF(tab_plan[6. Wdh. am]=tab_plan[[#This Row],[Datum]],ROW(tab_plan[6. Wdh. am])-4),1)),"")</f>
        <v/>
      </c>
      <c r="J235" s="6" t="str" cm="1">
        <f t="array" ref="J235">IFERROR(INDEX(tab_plan[Text],SMALL(IF(tab_plan[7. Wdh. am]=tab_plan[[#This Row],[Datum]],ROW(tab_plan[7. Wdh. am])-4),1)),"")</f>
        <v/>
      </c>
      <c r="K235" s="13">
        <f>IF(tab_plan[[#This Row],[1. Wdh. ]]&lt;&gt;"",tab_plan[[#This Row],[1. Wdh. ]],IFERROR(tab_plan[[#This Row],[Datum]]+VLOOKUP(tab_plan[[#This Row],[Wochentag]],tab_wiederholung[],2,0),""))</f>
        <v>44427</v>
      </c>
      <c r="L235" s="13">
        <f>IF(tab_plan[[#This Row],[2. Wdh. ]]&lt;&gt;"",tab_plan[[#This Row],[2. Wdh. ]],IFERROR(tab_plan[[#This Row],[Datum]]+VLOOKUP(tab_plan[[#This Row],[Wochentag]],tab_wiederholung[],3,0),""))</f>
        <v>44428</v>
      </c>
      <c r="M235" s="13">
        <f>IF(tab_plan[[#This Row],[3. Wdh. ]]&lt;&gt;"",tab_plan[[#This Row],[3. Wdh. ]],IFERROR(tab_plan[[#This Row],[Datum]]+VLOOKUP(tab_plan[[#This Row],[Wochentag]],tab_wiederholung[],4,0),""))</f>
        <v>44430</v>
      </c>
      <c r="N235" s="13">
        <f>IF(tab_plan[[#This Row],[4. Wdh. ]]&lt;&gt;"",tab_plan[[#This Row],[4. Wdh. ]],IFERROR(tab_plan[[#This Row],[Datum]]+VLOOKUP(tab_plan[[#This Row],[Wochentag]],tab_wiederholung[],5,0),""))</f>
        <v>44434</v>
      </c>
      <c r="O235" s="13">
        <f>IF(tab_plan[[#This Row],[5. Wdh. ]]&lt;&gt;"",tab_plan[[#This Row],[5. Wdh. ]],IFERROR(tab_plan[[#This Row],[Datum]]+VLOOKUP(tab_plan[[#This Row],[Wochentag]],tab_wiederholung[],6,0),""))</f>
        <v>44448</v>
      </c>
      <c r="P235" s="13">
        <f>IF(tab_plan[[#This Row],[6. Wdh. ]]&lt;&gt;"",tab_plan[[#This Row],[6. Wdh. ]],IFERROR(tab_plan[[#This Row],[Datum]]+VLOOKUP(tab_plan[[#This Row],[Wochentag]],tab_wiederholung[],7,0),""))</f>
        <v>44483</v>
      </c>
      <c r="Q235" s="13">
        <f>IF(tab_plan[[#This Row],[7. Wdh. ]]&lt;&gt;"",tab_plan[[#This Row],[7. Wdh. ]],IFERROR(tab_plan[[#This Row],[Datum]]+VLOOKUP(tab_plan[[#This Row],[Wochentag]],tab_wiederholung[],8,0),""))</f>
        <v>44791</v>
      </c>
      <c r="R235" s="13"/>
      <c r="S235" s="13"/>
      <c r="T235" s="13"/>
      <c r="U235" s="13"/>
      <c r="V235" s="13"/>
      <c r="W235" s="13"/>
      <c r="X235" s="13"/>
      <c r="Y235" s="13" t="str">
        <f>IF(tab_plan[[#This Row],[Aufgabe]]&lt;&gt;"",tab_plan[[#This Row],[Aufgabe]]&amp;" ("&amp;TEXT(tab_plan[[#This Row],[Datum]],"T.M.")&amp;")","")</f>
        <v/>
      </c>
      <c r="Z235" s="13" t="e" cm="1">
        <f t="array" ref="Z235">tab_plan[[#This Row],[Datum]]=INDEX(tab_feiertage[Datum],SMALL(IF((tab_feiertage[Datum]=tab_plan[[#This Row],[Datum]])*(tab_feiertage[Gültigkeit]="x"),ROW(tab_feiertage[Datum])-31),1))</f>
        <v>#NUM!</v>
      </c>
    </row>
    <row r="236" spans="1:26" x14ac:dyDescent="0.25">
      <c r="A236" s="10" t="str">
        <f>TEXT(tab_plan[[#This Row],[Datum]],"TTTT")</f>
        <v>Freitag</v>
      </c>
      <c r="B236" s="9">
        <f t="shared" si="3"/>
        <v>44428</v>
      </c>
      <c r="C236" s="6"/>
      <c r="D236" s="6" t="str" cm="1">
        <f t="array" ref="D236">IFERROR(INDEX(tab_plan[Text],SMALL(IF(tab_plan[1. Wdh. am]=tab_plan[[#This Row],[Datum]],ROW(tab_plan[1. Wdh. am])-4),1)),"")</f>
        <v/>
      </c>
      <c r="E236" s="6" t="str" cm="1">
        <f t="array" ref="E236">IFERROR(INDEX(tab_plan[Text],SMALL(IF(tab_plan[2. Wdh. am]=tab_plan[[#This Row],[Datum]],ROW(tab_plan[2. Wdh. am])-4),1)),"")</f>
        <v/>
      </c>
      <c r="F236" s="6" t="str" cm="1">
        <f t="array" ref="F236">IFERROR(INDEX(tab_plan[Text],SMALL(IF(tab_plan[3. Wdh. am]=tab_plan[[#This Row],[Datum]],ROW(tab_plan[3. Wdh. am])-4),1)),"")</f>
        <v/>
      </c>
      <c r="G236" s="6" t="str" cm="1">
        <f t="array" ref="G236">IFERROR(INDEX(tab_plan[Text],SMALL(IF(tab_plan[4. Wdh. am]=tab_plan[[#This Row],[Datum]],ROW(tab_plan[4. Wdh. am])-4),1)),"")</f>
        <v/>
      </c>
      <c r="H236" s="6" t="str" cm="1">
        <f t="array" ref="H236">IFERROR(INDEX(tab_plan[Text],SMALL(IF(tab_plan[5. Wdh. am]=tab_plan[[#This Row],[Datum]],ROW(tab_plan[5. Wdh. am])-4),1)),"")</f>
        <v/>
      </c>
      <c r="I236" s="6" t="str" cm="1">
        <f t="array" ref="I236">IFERROR(INDEX(tab_plan[Text],SMALL(IF(tab_plan[6. Wdh. am]=tab_plan[[#This Row],[Datum]],ROW(tab_plan[6. Wdh. am])-4),1)),"")</f>
        <v/>
      </c>
      <c r="J236" s="6" t="str" cm="1">
        <f t="array" ref="J236">IFERROR(INDEX(tab_plan[Text],SMALL(IF(tab_plan[7. Wdh. am]=tab_plan[[#This Row],[Datum]],ROW(tab_plan[7. Wdh. am])-4),1)),"")</f>
        <v/>
      </c>
      <c r="K236" s="13">
        <f>IF(tab_plan[[#This Row],[1. Wdh. ]]&lt;&gt;"",tab_plan[[#This Row],[1. Wdh. ]],IFERROR(tab_plan[[#This Row],[Datum]]+VLOOKUP(tab_plan[[#This Row],[Wochentag]],tab_wiederholung[],2,0),""))</f>
        <v>44428</v>
      </c>
      <c r="L236" s="13">
        <f>IF(tab_plan[[#This Row],[2. Wdh. ]]&lt;&gt;"",tab_plan[[#This Row],[2. Wdh. ]],IFERROR(tab_plan[[#This Row],[Datum]]+VLOOKUP(tab_plan[[#This Row],[Wochentag]],tab_wiederholung[],3,0),""))</f>
        <v>44429</v>
      </c>
      <c r="M236" s="13">
        <f>IF(tab_plan[[#This Row],[3. Wdh. ]]&lt;&gt;"",tab_plan[[#This Row],[3. Wdh. ]],IFERROR(tab_plan[[#This Row],[Datum]]+VLOOKUP(tab_plan[[#This Row],[Wochentag]],tab_wiederholung[],4,0),""))</f>
        <v>44431</v>
      </c>
      <c r="N236" s="13">
        <f>IF(tab_plan[[#This Row],[4. Wdh. ]]&lt;&gt;"",tab_plan[[#This Row],[4. Wdh. ]],IFERROR(tab_plan[[#This Row],[Datum]]+VLOOKUP(tab_plan[[#This Row],[Wochentag]],tab_wiederholung[],5,0),""))</f>
        <v>44435</v>
      </c>
      <c r="O236" s="13">
        <f>IF(tab_plan[[#This Row],[5. Wdh. ]]&lt;&gt;"",tab_plan[[#This Row],[5. Wdh. ]],IFERROR(tab_plan[[#This Row],[Datum]]+VLOOKUP(tab_plan[[#This Row],[Wochentag]],tab_wiederholung[],6,0),""))</f>
        <v>44449</v>
      </c>
      <c r="P236" s="13">
        <f>IF(tab_plan[[#This Row],[6. Wdh. ]]&lt;&gt;"",tab_plan[[#This Row],[6. Wdh. ]],IFERROR(tab_plan[[#This Row],[Datum]]+VLOOKUP(tab_plan[[#This Row],[Wochentag]],tab_wiederholung[],7,0),""))</f>
        <v>44484</v>
      </c>
      <c r="Q236" s="13">
        <f>IF(tab_plan[[#This Row],[7. Wdh. ]]&lt;&gt;"",tab_plan[[#This Row],[7. Wdh. ]],IFERROR(tab_plan[[#This Row],[Datum]]+VLOOKUP(tab_plan[[#This Row],[Wochentag]],tab_wiederholung[],8,0),""))</f>
        <v>44792</v>
      </c>
      <c r="R236" s="13"/>
      <c r="S236" s="13"/>
      <c r="T236" s="13"/>
      <c r="U236" s="13"/>
      <c r="V236" s="13"/>
      <c r="W236" s="13"/>
      <c r="X236" s="13"/>
      <c r="Y236" s="13" t="str">
        <f>IF(tab_plan[[#This Row],[Aufgabe]]&lt;&gt;"",tab_plan[[#This Row],[Aufgabe]]&amp;" ("&amp;TEXT(tab_plan[[#This Row],[Datum]],"T.M.")&amp;")","")</f>
        <v/>
      </c>
      <c r="Z236" s="13" t="e" cm="1">
        <f t="array" ref="Z236">tab_plan[[#This Row],[Datum]]=INDEX(tab_feiertage[Datum],SMALL(IF((tab_feiertage[Datum]=tab_plan[[#This Row],[Datum]])*(tab_feiertage[Gültigkeit]="x"),ROW(tab_feiertage[Datum])-31),1))</f>
        <v>#NUM!</v>
      </c>
    </row>
    <row r="237" spans="1:26" x14ac:dyDescent="0.25">
      <c r="A237" s="10" t="str">
        <f>TEXT(tab_plan[[#This Row],[Datum]],"TTTT")</f>
        <v>Samstag</v>
      </c>
      <c r="B237" s="9">
        <f t="shared" si="3"/>
        <v>44429</v>
      </c>
      <c r="C237" s="6"/>
      <c r="D237" s="6" t="str" cm="1">
        <f t="array" ref="D237">IFERROR(INDEX(tab_plan[Text],SMALL(IF(tab_plan[1. Wdh. am]=tab_plan[[#This Row],[Datum]],ROW(tab_plan[1. Wdh. am])-4),1)),"")</f>
        <v/>
      </c>
      <c r="E237" s="6" t="str" cm="1">
        <f t="array" ref="E237">IFERROR(INDEX(tab_plan[Text],SMALL(IF(tab_plan[2. Wdh. am]=tab_plan[[#This Row],[Datum]],ROW(tab_plan[2. Wdh. am])-4),1)),"")</f>
        <v/>
      </c>
      <c r="F237" s="6" t="str" cm="1">
        <f t="array" ref="F237">IFERROR(INDEX(tab_plan[Text],SMALL(IF(tab_plan[3. Wdh. am]=tab_plan[[#This Row],[Datum]],ROW(tab_plan[3. Wdh. am])-4),1)),"")</f>
        <v/>
      </c>
      <c r="G237" s="6" t="str" cm="1">
        <f t="array" ref="G237">IFERROR(INDEX(tab_plan[Text],SMALL(IF(tab_plan[4. Wdh. am]=tab_plan[[#This Row],[Datum]],ROW(tab_plan[4. Wdh. am])-4),1)),"")</f>
        <v/>
      </c>
      <c r="H237" s="6" t="str" cm="1">
        <f t="array" ref="H237">IFERROR(INDEX(tab_plan[Text],SMALL(IF(tab_plan[5. Wdh. am]=tab_plan[[#This Row],[Datum]],ROW(tab_plan[5. Wdh. am])-4),1)),"")</f>
        <v/>
      </c>
      <c r="I237" s="6" t="str" cm="1">
        <f t="array" ref="I237">IFERROR(INDEX(tab_plan[Text],SMALL(IF(tab_plan[6. Wdh. am]=tab_plan[[#This Row],[Datum]],ROW(tab_plan[6. Wdh. am])-4),1)),"")</f>
        <v/>
      </c>
      <c r="J237" s="6" t="str" cm="1">
        <f t="array" ref="J237">IFERROR(INDEX(tab_plan[Text],SMALL(IF(tab_plan[7. Wdh. am]=tab_plan[[#This Row],[Datum]],ROW(tab_plan[7. Wdh. am])-4),1)),"")</f>
        <v/>
      </c>
      <c r="K237" s="13">
        <f>IF(tab_plan[[#This Row],[1. Wdh. ]]&lt;&gt;"",tab_plan[[#This Row],[1. Wdh. ]],IFERROR(tab_plan[[#This Row],[Datum]]+VLOOKUP(tab_plan[[#This Row],[Wochentag]],tab_wiederholung[],2,0),""))</f>
        <v>44429</v>
      </c>
      <c r="L237" s="13">
        <f>IF(tab_plan[[#This Row],[2. Wdh. ]]&lt;&gt;"",tab_plan[[#This Row],[2. Wdh. ]],IFERROR(tab_plan[[#This Row],[Datum]]+VLOOKUP(tab_plan[[#This Row],[Wochentag]],tab_wiederholung[],3,0),""))</f>
        <v>44430</v>
      </c>
      <c r="M237" s="13">
        <f>IF(tab_plan[[#This Row],[3. Wdh. ]]&lt;&gt;"",tab_plan[[#This Row],[3. Wdh. ]],IFERROR(tab_plan[[#This Row],[Datum]]+VLOOKUP(tab_plan[[#This Row],[Wochentag]],tab_wiederholung[],4,0),""))</f>
        <v>44432</v>
      </c>
      <c r="N237" s="13">
        <f>IF(tab_plan[[#This Row],[4. Wdh. ]]&lt;&gt;"",tab_plan[[#This Row],[4. Wdh. ]],IFERROR(tab_plan[[#This Row],[Datum]]+VLOOKUP(tab_plan[[#This Row],[Wochentag]],tab_wiederholung[],5,0),""))</f>
        <v>44436</v>
      </c>
      <c r="O237" s="13">
        <f>IF(tab_plan[[#This Row],[5. Wdh. ]]&lt;&gt;"",tab_plan[[#This Row],[5. Wdh. ]],IFERROR(tab_plan[[#This Row],[Datum]]+VLOOKUP(tab_plan[[#This Row],[Wochentag]],tab_wiederholung[],6,0),""))</f>
        <v>44450</v>
      </c>
      <c r="P237" s="13">
        <f>IF(tab_plan[[#This Row],[6. Wdh. ]]&lt;&gt;"",tab_plan[[#This Row],[6. Wdh. ]],IFERROR(tab_plan[[#This Row],[Datum]]+VLOOKUP(tab_plan[[#This Row],[Wochentag]],tab_wiederholung[],7,0),""))</f>
        <v>44485</v>
      </c>
      <c r="Q237" s="13">
        <f>IF(tab_plan[[#This Row],[7. Wdh. ]]&lt;&gt;"",tab_plan[[#This Row],[7. Wdh. ]],IFERROR(tab_plan[[#This Row],[Datum]]+VLOOKUP(tab_plan[[#This Row],[Wochentag]],tab_wiederholung[],8,0),""))</f>
        <v>44793</v>
      </c>
      <c r="R237" s="13"/>
      <c r="S237" s="13"/>
      <c r="T237" s="13"/>
      <c r="U237" s="13"/>
      <c r="V237" s="13"/>
      <c r="W237" s="13"/>
      <c r="X237" s="13"/>
      <c r="Y237" s="13" t="str">
        <f>IF(tab_plan[[#This Row],[Aufgabe]]&lt;&gt;"",tab_plan[[#This Row],[Aufgabe]]&amp;" ("&amp;TEXT(tab_plan[[#This Row],[Datum]],"T.M.")&amp;")","")</f>
        <v/>
      </c>
      <c r="Z237" s="13" t="e" cm="1">
        <f t="array" ref="Z237">tab_plan[[#This Row],[Datum]]=INDEX(tab_feiertage[Datum],SMALL(IF((tab_feiertage[Datum]=tab_plan[[#This Row],[Datum]])*(tab_feiertage[Gültigkeit]="x"),ROW(tab_feiertage[Datum])-31),1))</f>
        <v>#NUM!</v>
      </c>
    </row>
    <row r="238" spans="1:26" x14ac:dyDescent="0.25">
      <c r="A238" s="10" t="str">
        <f>TEXT(tab_plan[[#This Row],[Datum]],"TTTT")</f>
        <v>Sonntag</v>
      </c>
      <c r="B238" s="9">
        <f t="shared" si="3"/>
        <v>44430</v>
      </c>
      <c r="C238" s="6"/>
      <c r="D238" s="6" t="str" cm="1">
        <f t="array" ref="D238">IFERROR(INDEX(tab_plan[Text],SMALL(IF(tab_plan[1. Wdh. am]=tab_plan[[#This Row],[Datum]],ROW(tab_plan[1. Wdh. am])-4),1)),"")</f>
        <v/>
      </c>
      <c r="E238" s="6" t="str" cm="1">
        <f t="array" ref="E238">IFERROR(INDEX(tab_plan[Text],SMALL(IF(tab_plan[2. Wdh. am]=tab_plan[[#This Row],[Datum]],ROW(tab_plan[2. Wdh. am])-4),1)),"")</f>
        <v/>
      </c>
      <c r="F238" s="6" t="str" cm="1">
        <f t="array" ref="F238">IFERROR(INDEX(tab_plan[Text],SMALL(IF(tab_plan[3. Wdh. am]=tab_plan[[#This Row],[Datum]],ROW(tab_plan[3. Wdh. am])-4),1)),"")</f>
        <v/>
      </c>
      <c r="G238" s="6" t="str" cm="1">
        <f t="array" ref="G238">IFERROR(INDEX(tab_plan[Text],SMALL(IF(tab_plan[4. Wdh. am]=tab_plan[[#This Row],[Datum]],ROW(tab_plan[4. Wdh. am])-4),1)),"")</f>
        <v/>
      </c>
      <c r="H238" s="6" t="str" cm="1">
        <f t="array" ref="H238">IFERROR(INDEX(tab_plan[Text],SMALL(IF(tab_plan[5. Wdh. am]=tab_plan[[#This Row],[Datum]],ROW(tab_plan[5. Wdh. am])-4),1)),"")</f>
        <v/>
      </c>
      <c r="I238" s="6" t="str" cm="1">
        <f t="array" ref="I238">IFERROR(INDEX(tab_plan[Text],SMALL(IF(tab_plan[6. Wdh. am]=tab_plan[[#This Row],[Datum]],ROW(tab_plan[6. Wdh. am])-4),1)),"")</f>
        <v/>
      </c>
      <c r="J238" s="6" t="str" cm="1">
        <f t="array" ref="J238">IFERROR(INDEX(tab_plan[Text],SMALL(IF(tab_plan[7. Wdh. am]=tab_plan[[#This Row],[Datum]],ROW(tab_plan[7. Wdh. am])-4),1)),"")</f>
        <v/>
      </c>
      <c r="K238" s="13">
        <f>IF(tab_plan[[#This Row],[1. Wdh. ]]&lt;&gt;"",tab_plan[[#This Row],[1. Wdh. ]],IFERROR(tab_plan[[#This Row],[Datum]]+VLOOKUP(tab_plan[[#This Row],[Wochentag]],tab_wiederholung[],2,0),""))</f>
        <v>44430</v>
      </c>
      <c r="L238" s="13">
        <f>IF(tab_plan[[#This Row],[2. Wdh. ]]&lt;&gt;"",tab_plan[[#This Row],[2. Wdh. ]],IFERROR(tab_plan[[#This Row],[Datum]]+VLOOKUP(tab_plan[[#This Row],[Wochentag]],tab_wiederholung[],3,0),""))</f>
        <v>44431</v>
      </c>
      <c r="M238" s="13">
        <f>IF(tab_plan[[#This Row],[3. Wdh. ]]&lt;&gt;"",tab_plan[[#This Row],[3. Wdh. ]],IFERROR(tab_plan[[#This Row],[Datum]]+VLOOKUP(tab_plan[[#This Row],[Wochentag]],tab_wiederholung[],4,0),""))</f>
        <v>44433</v>
      </c>
      <c r="N238" s="13">
        <f>IF(tab_plan[[#This Row],[4. Wdh. ]]&lt;&gt;"",tab_plan[[#This Row],[4. Wdh. ]],IFERROR(tab_plan[[#This Row],[Datum]]+VLOOKUP(tab_plan[[#This Row],[Wochentag]],tab_wiederholung[],5,0),""))</f>
        <v>44437</v>
      </c>
      <c r="O238" s="13">
        <f>IF(tab_plan[[#This Row],[5. Wdh. ]]&lt;&gt;"",tab_plan[[#This Row],[5. Wdh. ]],IFERROR(tab_plan[[#This Row],[Datum]]+VLOOKUP(tab_plan[[#This Row],[Wochentag]],tab_wiederholung[],6,0),""))</f>
        <v>44451</v>
      </c>
      <c r="P238" s="13">
        <f>IF(tab_plan[[#This Row],[6. Wdh. ]]&lt;&gt;"",tab_plan[[#This Row],[6. Wdh. ]],IFERROR(tab_plan[[#This Row],[Datum]]+VLOOKUP(tab_plan[[#This Row],[Wochentag]],tab_wiederholung[],7,0),""))</f>
        <v>44486</v>
      </c>
      <c r="Q238" s="13">
        <f>IF(tab_plan[[#This Row],[7. Wdh. ]]&lt;&gt;"",tab_plan[[#This Row],[7. Wdh. ]],IFERROR(tab_plan[[#This Row],[Datum]]+VLOOKUP(tab_plan[[#This Row],[Wochentag]],tab_wiederholung[],8,0),""))</f>
        <v>44794</v>
      </c>
      <c r="R238" s="13"/>
      <c r="S238" s="13"/>
      <c r="T238" s="13"/>
      <c r="U238" s="13"/>
      <c r="V238" s="13"/>
      <c r="W238" s="13"/>
      <c r="X238" s="13"/>
      <c r="Y238" s="13" t="str">
        <f>IF(tab_plan[[#This Row],[Aufgabe]]&lt;&gt;"",tab_plan[[#This Row],[Aufgabe]]&amp;" ("&amp;TEXT(tab_plan[[#This Row],[Datum]],"T.M.")&amp;")","")</f>
        <v/>
      </c>
      <c r="Z238" s="13" t="e" cm="1">
        <f t="array" ref="Z238">tab_plan[[#This Row],[Datum]]=INDEX(tab_feiertage[Datum],SMALL(IF((tab_feiertage[Datum]=tab_plan[[#This Row],[Datum]])*(tab_feiertage[Gültigkeit]="x"),ROW(tab_feiertage[Datum])-31),1))</f>
        <v>#NUM!</v>
      </c>
    </row>
    <row r="239" spans="1:26" x14ac:dyDescent="0.25">
      <c r="A239" s="10" t="str">
        <f>TEXT(tab_plan[[#This Row],[Datum]],"TTTT")</f>
        <v>Montag</v>
      </c>
      <c r="B239" s="9">
        <f t="shared" si="3"/>
        <v>44431</v>
      </c>
      <c r="C239" s="6"/>
      <c r="D239" s="6" t="str" cm="1">
        <f t="array" ref="D239">IFERROR(INDEX(tab_plan[Text],SMALL(IF(tab_plan[1. Wdh. am]=tab_plan[[#This Row],[Datum]],ROW(tab_plan[1. Wdh. am])-4),1)),"")</f>
        <v/>
      </c>
      <c r="E239" s="6" t="str" cm="1">
        <f t="array" ref="E239">IFERROR(INDEX(tab_plan[Text],SMALL(IF(tab_plan[2. Wdh. am]=tab_plan[[#This Row],[Datum]],ROW(tab_plan[2. Wdh. am])-4),1)),"")</f>
        <v/>
      </c>
      <c r="F239" s="6" t="str" cm="1">
        <f t="array" ref="F239">IFERROR(INDEX(tab_plan[Text],SMALL(IF(tab_plan[3. Wdh. am]=tab_plan[[#This Row],[Datum]],ROW(tab_plan[3. Wdh. am])-4),1)),"")</f>
        <v/>
      </c>
      <c r="G239" s="6" t="str" cm="1">
        <f t="array" ref="G239">IFERROR(INDEX(tab_plan[Text],SMALL(IF(tab_plan[4. Wdh. am]=tab_plan[[#This Row],[Datum]],ROW(tab_plan[4. Wdh. am])-4),1)),"")</f>
        <v/>
      </c>
      <c r="H239" s="6" t="str" cm="1">
        <f t="array" ref="H239">IFERROR(INDEX(tab_plan[Text],SMALL(IF(tab_plan[5. Wdh. am]=tab_plan[[#This Row],[Datum]],ROW(tab_plan[5. Wdh. am])-4),1)),"")</f>
        <v/>
      </c>
      <c r="I239" s="6" t="str" cm="1">
        <f t="array" ref="I239">IFERROR(INDEX(tab_plan[Text],SMALL(IF(tab_plan[6. Wdh. am]=tab_plan[[#This Row],[Datum]],ROW(tab_plan[6. Wdh. am])-4),1)),"")</f>
        <v/>
      </c>
      <c r="J239" s="6" t="str" cm="1">
        <f t="array" ref="J239">IFERROR(INDEX(tab_plan[Text],SMALL(IF(tab_plan[7. Wdh. am]=tab_plan[[#This Row],[Datum]],ROW(tab_plan[7. Wdh. am])-4),1)),"")</f>
        <v/>
      </c>
      <c r="K239" s="13">
        <f>IF(tab_plan[[#This Row],[1. Wdh. ]]&lt;&gt;"",tab_plan[[#This Row],[1. Wdh. ]],IFERROR(tab_plan[[#This Row],[Datum]]+VLOOKUP(tab_plan[[#This Row],[Wochentag]],tab_wiederholung[],2,0),""))</f>
        <v>44431</v>
      </c>
      <c r="L239" s="13">
        <f>IF(tab_plan[[#This Row],[2. Wdh. ]]&lt;&gt;"",tab_plan[[#This Row],[2. Wdh. ]],IFERROR(tab_plan[[#This Row],[Datum]]+VLOOKUP(tab_plan[[#This Row],[Wochentag]],tab_wiederholung[],3,0),""))</f>
        <v>44432</v>
      </c>
      <c r="M239" s="13">
        <f>IF(tab_plan[[#This Row],[3. Wdh. ]]&lt;&gt;"",tab_plan[[#This Row],[3. Wdh. ]],IFERROR(tab_plan[[#This Row],[Datum]]+VLOOKUP(tab_plan[[#This Row],[Wochentag]],tab_wiederholung[],4,0),""))</f>
        <v>44434</v>
      </c>
      <c r="N239" s="13">
        <f>IF(tab_plan[[#This Row],[4. Wdh. ]]&lt;&gt;"",tab_plan[[#This Row],[4. Wdh. ]],IFERROR(tab_plan[[#This Row],[Datum]]+VLOOKUP(tab_plan[[#This Row],[Wochentag]],tab_wiederholung[],5,0),""))</f>
        <v>44438</v>
      </c>
      <c r="O239" s="13">
        <f>IF(tab_plan[[#This Row],[5. Wdh. ]]&lt;&gt;"",tab_plan[[#This Row],[5. Wdh. ]],IFERROR(tab_plan[[#This Row],[Datum]]+VLOOKUP(tab_plan[[#This Row],[Wochentag]],tab_wiederholung[],6,0),""))</f>
        <v>44452</v>
      </c>
      <c r="P239" s="13">
        <f>IF(tab_plan[[#This Row],[6. Wdh. ]]&lt;&gt;"",tab_plan[[#This Row],[6. Wdh. ]],IFERROR(tab_plan[[#This Row],[Datum]]+VLOOKUP(tab_plan[[#This Row],[Wochentag]],tab_wiederholung[],7,0),""))</f>
        <v>44487</v>
      </c>
      <c r="Q239" s="13">
        <f>IF(tab_plan[[#This Row],[7. Wdh. ]]&lt;&gt;"",tab_plan[[#This Row],[7. Wdh. ]],IFERROR(tab_plan[[#This Row],[Datum]]+VLOOKUP(tab_plan[[#This Row],[Wochentag]],tab_wiederholung[],8,0),""))</f>
        <v>44795</v>
      </c>
      <c r="R239" s="13"/>
      <c r="S239" s="13"/>
      <c r="T239" s="13"/>
      <c r="U239" s="13"/>
      <c r="V239" s="13"/>
      <c r="W239" s="13"/>
      <c r="X239" s="13"/>
      <c r="Y239" s="13" t="str">
        <f>IF(tab_plan[[#This Row],[Aufgabe]]&lt;&gt;"",tab_plan[[#This Row],[Aufgabe]]&amp;" ("&amp;TEXT(tab_plan[[#This Row],[Datum]],"T.M.")&amp;")","")</f>
        <v/>
      </c>
      <c r="Z239" s="13" t="e" cm="1">
        <f t="array" ref="Z239">tab_plan[[#This Row],[Datum]]=INDEX(tab_feiertage[Datum],SMALL(IF((tab_feiertage[Datum]=tab_plan[[#This Row],[Datum]])*(tab_feiertage[Gültigkeit]="x"),ROW(tab_feiertage[Datum])-31),1))</f>
        <v>#NUM!</v>
      </c>
    </row>
    <row r="240" spans="1:26" x14ac:dyDescent="0.25">
      <c r="A240" s="10" t="str">
        <f>TEXT(tab_plan[[#This Row],[Datum]],"TTTT")</f>
        <v>Dienstag</v>
      </c>
      <c r="B240" s="9">
        <f t="shared" si="3"/>
        <v>44432</v>
      </c>
      <c r="C240" s="6"/>
      <c r="D240" s="6" t="str" cm="1">
        <f t="array" ref="D240">IFERROR(INDEX(tab_plan[Text],SMALL(IF(tab_plan[1. Wdh. am]=tab_plan[[#This Row],[Datum]],ROW(tab_plan[1. Wdh. am])-4),1)),"")</f>
        <v/>
      </c>
      <c r="E240" s="6" t="str" cm="1">
        <f t="array" ref="E240">IFERROR(INDEX(tab_plan[Text],SMALL(IF(tab_plan[2. Wdh. am]=tab_plan[[#This Row],[Datum]],ROW(tab_plan[2. Wdh. am])-4),1)),"")</f>
        <v/>
      </c>
      <c r="F240" s="6" t="str" cm="1">
        <f t="array" ref="F240">IFERROR(INDEX(tab_plan[Text],SMALL(IF(tab_plan[3. Wdh. am]=tab_plan[[#This Row],[Datum]],ROW(tab_plan[3. Wdh. am])-4),1)),"")</f>
        <v/>
      </c>
      <c r="G240" s="6" t="str" cm="1">
        <f t="array" ref="G240">IFERROR(INDEX(tab_plan[Text],SMALL(IF(tab_plan[4. Wdh. am]=tab_plan[[#This Row],[Datum]],ROW(tab_plan[4. Wdh. am])-4),1)),"")</f>
        <v/>
      </c>
      <c r="H240" s="6" t="str" cm="1">
        <f t="array" ref="H240">IFERROR(INDEX(tab_plan[Text],SMALL(IF(tab_plan[5. Wdh. am]=tab_plan[[#This Row],[Datum]],ROW(tab_plan[5. Wdh. am])-4),1)),"")</f>
        <v/>
      </c>
      <c r="I240" s="6" t="str" cm="1">
        <f t="array" ref="I240">IFERROR(INDEX(tab_plan[Text],SMALL(IF(tab_plan[6. Wdh. am]=tab_plan[[#This Row],[Datum]],ROW(tab_plan[6. Wdh. am])-4),1)),"")</f>
        <v/>
      </c>
      <c r="J240" s="6" t="str" cm="1">
        <f t="array" ref="J240">IFERROR(INDEX(tab_plan[Text],SMALL(IF(tab_plan[7. Wdh. am]=tab_plan[[#This Row],[Datum]],ROW(tab_plan[7. Wdh. am])-4),1)),"")</f>
        <v/>
      </c>
      <c r="K240" s="13">
        <f>IF(tab_plan[[#This Row],[1. Wdh. ]]&lt;&gt;"",tab_plan[[#This Row],[1. Wdh. ]],IFERROR(tab_plan[[#This Row],[Datum]]+VLOOKUP(tab_plan[[#This Row],[Wochentag]],tab_wiederholung[],2,0),""))</f>
        <v>44432</v>
      </c>
      <c r="L240" s="13">
        <f>IF(tab_plan[[#This Row],[2. Wdh. ]]&lt;&gt;"",tab_plan[[#This Row],[2. Wdh. ]],IFERROR(tab_plan[[#This Row],[Datum]]+VLOOKUP(tab_plan[[#This Row],[Wochentag]],tab_wiederholung[],3,0),""))</f>
        <v>44433</v>
      </c>
      <c r="M240" s="13">
        <f>IF(tab_plan[[#This Row],[3. Wdh. ]]&lt;&gt;"",tab_plan[[#This Row],[3. Wdh. ]],IFERROR(tab_plan[[#This Row],[Datum]]+VLOOKUP(tab_plan[[#This Row],[Wochentag]],tab_wiederholung[],4,0),""))</f>
        <v>44435</v>
      </c>
      <c r="N240" s="13">
        <f>IF(tab_plan[[#This Row],[4. Wdh. ]]&lt;&gt;"",tab_plan[[#This Row],[4. Wdh. ]],IFERROR(tab_plan[[#This Row],[Datum]]+VLOOKUP(tab_plan[[#This Row],[Wochentag]],tab_wiederholung[],5,0),""))</f>
        <v>44439</v>
      </c>
      <c r="O240" s="13">
        <f>IF(tab_plan[[#This Row],[5. Wdh. ]]&lt;&gt;"",tab_plan[[#This Row],[5. Wdh. ]],IFERROR(tab_plan[[#This Row],[Datum]]+VLOOKUP(tab_plan[[#This Row],[Wochentag]],tab_wiederholung[],6,0),""))</f>
        <v>44453</v>
      </c>
      <c r="P240" s="13">
        <f>IF(tab_plan[[#This Row],[6. Wdh. ]]&lt;&gt;"",tab_plan[[#This Row],[6. Wdh. ]],IFERROR(tab_plan[[#This Row],[Datum]]+VLOOKUP(tab_plan[[#This Row],[Wochentag]],tab_wiederholung[],7,0),""))</f>
        <v>44488</v>
      </c>
      <c r="Q240" s="13">
        <f>IF(tab_plan[[#This Row],[7. Wdh. ]]&lt;&gt;"",tab_plan[[#This Row],[7. Wdh. ]],IFERROR(tab_plan[[#This Row],[Datum]]+VLOOKUP(tab_plan[[#This Row],[Wochentag]],tab_wiederholung[],8,0),""))</f>
        <v>44796</v>
      </c>
      <c r="R240" s="13"/>
      <c r="S240" s="13"/>
      <c r="T240" s="13"/>
      <c r="U240" s="13"/>
      <c r="V240" s="13"/>
      <c r="W240" s="13"/>
      <c r="X240" s="13"/>
      <c r="Y240" s="13" t="str">
        <f>IF(tab_plan[[#This Row],[Aufgabe]]&lt;&gt;"",tab_plan[[#This Row],[Aufgabe]]&amp;" ("&amp;TEXT(tab_plan[[#This Row],[Datum]],"T.M.")&amp;")","")</f>
        <v/>
      </c>
      <c r="Z240" s="13" t="e" cm="1">
        <f t="array" ref="Z240">tab_plan[[#This Row],[Datum]]=INDEX(tab_feiertage[Datum],SMALL(IF((tab_feiertage[Datum]=tab_plan[[#This Row],[Datum]])*(tab_feiertage[Gültigkeit]="x"),ROW(tab_feiertage[Datum])-31),1))</f>
        <v>#NUM!</v>
      </c>
    </row>
    <row r="241" spans="1:26" x14ac:dyDescent="0.25">
      <c r="A241" s="10" t="str">
        <f>TEXT(tab_plan[[#This Row],[Datum]],"TTTT")</f>
        <v>Mittwoch</v>
      </c>
      <c r="B241" s="9">
        <f t="shared" si="3"/>
        <v>44433</v>
      </c>
      <c r="C241" s="6"/>
      <c r="D241" s="6" t="str" cm="1">
        <f t="array" ref="D241">IFERROR(INDEX(tab_plan[Text],SMALL(IF(tab_plan[1. Wdh. am]=tab_plan[[#This Row],[Datum]],ROW(tab_plan[1. Wdh. am])-4),1)),"")</f>
        <v/>
      </c>
      <c r="E241" s="6" t="str" cm="1">
        <f t="array" ref="E241">IFERROR(INDEX(tab_plan[Text],SMALL(IF(tab_plan[2. Wdh. am]=tab_plan[[#This Row],[Datum]],ROW(tab_plan[2. Wdh. am])-4),1)),"")</f>
        <v/>
      </c>
      <c r="F241" s="6" t="str" cm="1">
        <f t="array" ref="F241">IFERROR(INDEX(tab_plan[Text],SMALL(IF(tab_plan[3. Wdh. am]=tab_plan[[#This Row],[Datum]],ROW(tab_plan[3. Wdh. am])-4),1)),"")</f>
        <v/>
      </c>
      <c r="G241" s="6" t="str" cm="1">
        <f t="array" ref="G241">IFERROR(INDEX(tab_plan[Text],SMALL(IF(tab_plan[4. Wdh. am]=tab_plan[[#This Row],[Datum]],ROW(tab_plan[4. Wdh. am])-4),1)),"")</f>
        <v/>
      </c>
      <c r="H241" s="6" t="str" cm="1">
        <f t="array" ref="H241">IFERROR(INDEX(tab_plan[Text],SMALL(IF(tab_plan[5. Wdh. am]=tab_plan[[#This Row],[Datum]],ROW(tab_plan[5. Wdh. am])-4),1)),"")</f>
        <v/>
      </c>
      <c r="I241" s="6" t="str" cm="1">
        <f t="array" ref="I241">IFERROR(INDEX(tab_plan[Text],SMALL(IF(tab_plan[6. Wdh. am]=tab_plan[[#This Row],[Datum]],ROW(tab_plan[6. Wdh. am])-4),1)),"")</f>
        <v/>
      </c>
      <c r="J241" s="6" t="str" cm="1">
        <f t="array" ref="J241">IFERROR(INDEX(tab_plan[Text],SMALL(IF(tab_plan[7. Wdh. am]=tab_plan[[#This Row],[Datum]],ROW(tab_plan[7. Wdh. am])-4),1)),"")</f>
        <v/>
      </c>
      <c r="K241" s="13">
        <f>IF(tab_plan[[#This Row],[1. Wdh. ]]&lt;&gt;"",tab_plan[[#This Row],[1. Wdh. ]],IFERROR(tab_plan[[#This Row],[Datum]]+VLOOKUP(tab_plan[[#This Row],[Wochentag]],tab_wiederholung[],2,0),""))</f>
        <v>44433</v>
      </c>
      <c r="L241" s="13">
        <f>IF(tab_plan[[#This Row],[2. Wdh. ]]&lt;&gt;"",tab_plan[[#This Row],[2. Wdh. ]],IFERROR(tab_plan[[#This Row],[Datum]]+VLOOKUP(tab_plan[[#This Row],[Wochentag]],tab_wiederholung[],3,0),""))</f>
        <v>44434</v>
      </c>
      <c r="M241" s="13">
        <f>IF(tab_plan[[#This Row],[3. Wdh. ]]&lt;&gt;"",tab_plan[[#This Row],[3. Wdh. ]],IFERROR(tab_plan[[#This Row],[Datum]]+VLOOKUP(tab_plan[[#This Row],[Wochentag]],tab_wiederholung[],4,0),""))</f>
        <v>44436</v>
      </c>
      <c r="N241" s="13">
        <f>IF(tab_plan[[#This Row],[4. Wdh. ]]&lt;&gt;"",tab_plan[[#This Row],[4. Wdh. ]],IFERROR(tab_plan[[#This Row],[Datum]]+VLOOKUP(tab_plan[[#This Row],[Wochentag]],tab_wiederholung[],5,0),""))</f>
        <v>44440</v>
      </c>
      <c r="O241" s="13">
        <f>IF(tab_plan[[#This Row],[5. Wdh. ]]&lt;&gt;"",tab_plan[[#This Row],[5. Wdh. ]],IFERROR(tab_plan[[#This Row],[Datum]]+VLOOKUP(tab_plan[[#This Row],[Wochentag]],tab_wiederholung[],6,0),""))</f>
        <v>44454</v>
      </c>
      <c r="P241" s="13">
        <f>IF(tab_plan[[#This Row],[6. Wdh. ]]&lt;&gt;"",tab_plan[[#This Row],[6. Wdh. ]],IFERROR(tab_plan[[#This Row],[Datum]]+VLOOKUP(tab_plan[[#This Row],[Wochentag]],tab_wiederholung[],7,0),""))</f>
        <v>44489</v>
      </c>
      <c r="Q241" s="13">
        <f>IF(tab_plan[[#This Row],[7. Wdh. ]]&lt;&gt;"",tab_plan[[#This Row],[7. Wdh. ]],IFERROR(tab_plan[[#This Row],[Datum]]+VLOOKUP(tab_plan[[#This Row],[Wochentag]],tab_wiederholung[],8,0),""))</f>
        <v>44797</v>
      </c>
      <c r="R241" s="13"/>
      <c r="S241" s="13"/>
      <c r="T241" s="13"/>
      <c r="U241" s="13"/>
      <c r="V241" s="13"/>
      <c r="W241" s="13"/>
      <c r="X241" s="13"/>
      <c r="Y241" s="13" t="str">
        <f>IF(tab_plan[[#This Row],[Aufgabe]]&lt;&gt;"",tab_plan[[#This Row],[Aufgabe]]&amp;" ("&amp;TEXT(tab_plan[[#This Row],[Datum]],"T.M.")&amp;")","")</f>
        <v/>
      </c>
      <c r="Z241" s="13" t="e" cm="1">
        <f t="array" ref="Z241">tab_plan[[#This Row],[Datum]]=INDEX(tab_feiertage[Datum],SMALL(IF((tab_feiertage[Datum]=tab_plan[[#This Row],[Datum]])*(tab_feiertage[Gültigkeit]="x"),ROW(tab_feiertage[Datum])-31),1))</f>
        <v>#NUM!</v>
      </c>
    </row>
    <row r="242" spans="1:26" x14ac:dyDescent="0.25">
      <c r="A242" s="10" t="str">
        <f>TEXT(tab_plan[[#This Row],[Datum]],"TTTT")</f>
        <v>Donnerstag</v>
      </c>
      <c r="B242" s="9">
        <f t="shared" si="3"/>
        <v>44434</v>
      </c>
      <c r="C242" s="6"/>
      <c r="D242" s="6" t="str" cm="1">
        <f t="array" ref="D242">IFERROR(INDEX(tab_plan[Text],SMALL(IF(tab_plan[1. Wdh. am]=tab_plan[[#This Row],[Datum]],ROW(tab_plan[1. Wdh. am])-4),1)),"")</f>
        <v/>
      </c>
      <c r="E242" s="6" t="str" cm="1">
        <f t="array" ref="E242">IFERROR(INDEX(tab_plan[Text],SMALL(IF(tab_plan[2. Wdh. am]=tab_plan[[#This Row],[Datum]],ROW(tab_plan[2. Wdh. am])-4),1)),"")</f>
        <v/>
      </c>
      <c r="F242" s="6" t="str" cm="1">
        <f t="array" ref="F242">IFERROR(INDEX(tab_plan[Text],SMALL(IF(tab_plan[3. Wdh. am]=tab_plan[[#This Row],[Datum]],ROW(tab_plan[3. Wdh. am])-4),1)),"")</f>
        <v/>
      </c>
      <c r="G242" s="6" t="str" cm="1">
        <f t="array" ref="G242">IFERROR(INDEX(tab_plan[Text],SMALL(IF(tab_plan[4. Wdh. am]=tab_plan[[#This Row],[Datum]],ROW(tab_plan[4. Wdh. am])-4),1)),"")</f>
        <v/>
      </c>
      <c r="H242" s="6" t="str" cm="1">
        <f t="array" ref="H242">IFERROR(INDEX(tab_plan[Text],SMALL(IF(tab_plan[5. Wdh. am]=tab_plan[[#This Row],[Datum]],ROW(tab_plan[5. Wdh. am])-4),1)),"")</f>
        <v/>
      </c>
      <c r="I242" s="6" t="str" cm="1">
        <f t="array" ref="I242">IFERROR(INDEX(tab_plan[Text],SMALL(IF(tab_plan[6. Wdh. am]=tab_plan[[#This Row],[Datum]],ROW(tab_plan[6. Wdh. am])-4),1)),"")</f>
        <v/>
      </c>
      <c r="J242" s="6" t="str" cm="1">
        <f t="array" ref="J242">IFERROR(INDEX(tab_plan[Text],SMALL(IF(tab_plan[7. Wdh. am]=tab_plan[[#This Row],[Datum]],ROW(tab_plan[7. Wdh. am])-4),1)),"")</f>
        <v/>
      </c>
      <c r="K242" s="13">
        <f>IF(tab_plan[[#This Row],[1. Wdh. ]]&lt;&gt;"",tab_plan[[#This Row],[1. Wdh. ]],IFERROR(tab_plan[[#This Row],[Datum]]+VLOOKUP(tab_plan[[#This Row],[Wochentag]],tab_wiederholung[],2,0),""))</f>
        <v>44434</v>
      </c>
      <c r="L242" s="13">
        <f>IF(tab_plan[[#This Row],[2. Wdh. ]]&lt;&gt;"",tab_plan[[#This Row],[2. Wdh. ]],IFERROR(tab_plan[[#This Row],[Datum]]+VLOOKUP(tab_plan[[#This Row],[Wochentag]],tab_wiederholung[],3,0),""))</f>
        <v>44435</v>
      </c>
      <c r="M242" s="13">
        <f>IF(tab_plan[[#This Row],[3. Wdh. ]]&lt;&gt;"",tab_plan[[#This Row],[3. Wdh. ]],IFERROR(tab_plan[[#This Row],[Datum]]+VLOOKUP(tab_plan[[#This Row],[Wochentag]],tab_wiederholung[],4,0),""))</f>
        <v>44437</v>
      </c>
      <c r="N242" s="13">
        <f>IF(tab_plan[[#This Row],[4. Wdh. ]]&lt;&gt;"",tab_plan[[#This Row],[4. Wdh. ]],IFERROR(tab_plan[[#This Row],[Datum]]+VLOOKUP(tab_plan[[#This Row],[Wochentag]],tab_wiederholung[],5,0),""))</f>
        <v>44441</v>
      </c>
      <c r="O242" s="13">
        <f>IF(tab_plan[[#This Row],[5. Wdh. ]]&lt;&gt;"",tab_plan[[#This Row],[5. Wdh. ]],IFERROR(tab_plan[[#This Row],[Datum]]+VLOOKUP(tab_plan[[#This Row],[Wochentag]],tab_wiederholung[],6,0),""))</f>
        <v>44455</v>
      </c>
      <c r="P242" s="13">
        <f>IF(tab_plan[[#This Row],[6. Wdh. ]]&lt;&gt;"",tab_plan[[#This Row],[6. Wdh. ]],IFERROR(tab_plan[[#This Row],[Datum]]+VLOOKUP(tab_plan[[#This Row],[Wochentag]],tab_wiederholung[],7,0),""))</f>
        <v>44490</v>
      </c>
      <c r="Q242" s="13">
        <f>IF(tab_plan[[#This Row],[7. Wdh. ]]&lt;&gt;"",tab_plan[[#This Row],[7. Wdh. ]],IFERROR(tab_plan[[#This Row],[Datum]]+VLOOKUP(tab_plan[[#This Row],[Wochentag]],tab_wiederholung[],8,0),""))</f>
        <v>44798</v>
      </c>
      <c r="R242" s="13"/>
      <c r="S242" s="13"/>
      <c r="T242" s="13"/>
      <c r="U242" s="13"/>
      <c r="V242" s="13"/>
      <c r="W242" s="13"/>
      <c r="X242" s="13"/>
      <c r="Y242" s="13" t="str">
        <f>IF(tab_plan[[#This Row],[Aufgabe]]&lt;&gt;"",tab_plan[[#This Row],[Aufgabe]]&amp;" ("&amp;TEXT(tab_plan[[#This Row],[Datum]],"T.M.")&amp;")","")</f>
        <v/>
      </c>
      <c r="Z242" s="13" t="e" cm="1">
        <f t="array" ref="Z242">tab_plan[[#This Row],[Datum]]=INDEX(tab_feiertage[Datum],SMALL(IF((tab_feiertage[Datum]=tab_plan[[#This Row],[Datum]])*(tab_feiertage[Gültigkeit]="x"),ROW(tab_feiertage[Datum])-31),1))</f>
        <v>#NUM!</v>
      </c>
    </row>
    <row r="243" spans="1:26" x14ac:dyDescent="0.25">
      <c r="A243" s="10" t="str">
        <f>TEXT(tab_plan[[#This Row],[Datum]],"TTTT")</f>
        <v>Freitag</v>
      </c>
      <c r="B243" s="9">
        <f t="shared" si="3"/>
        <v>44435</v>
      </c>
      <c r="C243" s="6"/>
      <c r="D243" s="6" t="str" cm="1">
        <f t="array" ref="D243">IFERROR(INDEX(tab_plan[Text],SMALL(IF(tab_plan[1. Wdh. am]=tab_plan[[#This Row],[Datum]],ROW(tab_plan[1. Wdh. am])-4),1)),"")</f>
        <v/>
      </c>
      <c r="E243" s="6" t="str" cm="1">
        <f t="array" ref="E243">IFERROR(INDEX(tab_plan[Text],SMALL(IF(tab_plan[2. Wdh. am]=tab_plan[[#This Row],[Datum]],ROW(tab_plan[2. Wdh. am])-4),1)),"")</f>
        <v/>
      </c>
      <c r="F243" s="6" t="str" cm="1">
        <f t="array" ref="F243">IFERROR(INDEX(tab_plan[Text],SMALL(IF(tab_plan[3. Wdh. am]=tab_plan[[#This Row],[Datum]],ROW(tab_plan[3. Wdh. am])-4),1)),"")</f>
        <v/>
      </c>
      <c r="G243" s="6" t="str" cm="1">
        <f t="array" ref="G243">IFERROR(INDEX(tab_plan[Text],SMALL(IF(tab_plan[4. Wdh. am]=tab_plan[[#This Row],[Datum]],ROW(tab_plan[4. Wdh. am])-4),1)),"")</f>
        <v/>
      </c>
      <c r="H243" s="6" t="str" cm="1">
        <f t="array" ref="H243">IFERROR(INDEX(tab_plan[Text],SMALL(IF(tab_plan[5. Wdh. am]=tab_plan[[#This Row],[Datum]],ROW(tab_plan[5. Wdh. am])-4),1)),"")</f>
        <v/>
      </c>
      <c r="I243" s="6" t="str" cm="1">
        <f t="array" ref="I243">IFERROR(INDEX(tab_plan[Text],SMALL(IF(tab_plan[6. Wdh. am]=tab_plan[[#This Row],[Datum]],ROW(tab_plan[6. Wdh. am])-4),1)),"")</f>
        <v/>
      </c>
      <c r="J243" s="6" t="str" cm="1">
        <f t="array" ref="J243">IFERROR(INDEX(tab_plan[Text],SMALL(IF(tab_plan[7. Wdh. am]=tab_plan[[#This Row],[Datum]],ROW(tab_plan[7. Wdh. am])-4),1)),"")</f>
        <v/>
      </c>
      <c r="K243" s="13">
        <f>IF(tab_plan[[#This Row],[1. Wdh. ]]&lt;&gt;"",tab_plan[[#This Row],[1. Wdh. ]],IFERROR(tab_plan[[#This Row],[Datum]]+VLOOKUP(tab_plan[[#This Row],[Wochentag]],tab_wiederholung[],2,0),""))</f>
        <v>44435</v>
      </c>
      <c r="L243" s="13">
        <f>IF(tab_plan[[#This Row],[2. Wdh. ]]&lt;&gt;"",tab_plan[[#This Row],[2. Wdh. ]],IFERROR(tab_plan[[#This Row],[Datum]]+VLOOKUP(tab_plan[[#This Row],[Wochentag]],tab_wiederholung[],3,0),""))</f>
        <v>44436</v>
      </c>
      <c r="M243" s="13">
        <f>IF(tab_plan[[#This Row],[3. Wdh. ]]&lt;&gt;"",tab_plan[[#This Row],[3. Wdh. ]],IFERROR(tab_plan[[#This Row],[Datum]]+VLOOKUP(tab_plan[[#This Row],[Wochentag]],tab_wiederholung[],4,0),""))</f>
        <v>44438</v>
      </c>
      <c r="N243" s="13">
        <f>IF(tab_plan[[#This Row],[4. Wdh. ]]&lt;&gt;"",tab_plan[[#This Row],[4. Wdh. ]],IFERROR(tab_plan[[#This Row],[Datum]]+VLOOKUP(tab_plan[[#This Row],[Wochentag]],tab_wiederholung[],5,0),""))</f>
        <v>44442</v>
      </c>
      <c r="O243" s="13">
        <f>IF(tab_plan[[#This Row],[5. Wdh. ]]&lt;&gt;"",tab_plan[[#This Row],[5. Wdh. ]],IFERROR(tab_plan[[#This Row],[Datum]]+VLOOKUP(tab_plan[[#This Row],[Wochentag]],tab_wiederholung[],6,0),""))</f>
        <v>44456</v>
      </c>
      <c r="P243" s="13">
        <f>IF(tab_plan[[#This Row],[6. Wdh. ]]&lt;&gt;"",tab_plan[[#This Row],[6. Wdh. ]],IFERROR(tab_plan[[#This Row],[Datum]]+VLOOKUP(tab_plan[[#This Row],[Wochentag]],tab_wiederholung[],7,0),""))</f>
        <v>44491</v>
      </c>
      <c r="Q243" s="13">
        <f>IF(tab_plan[[#This Row],[7. Wdh. ]]&lt;&gt;"",tab_plan[[#This Row],[7. Wdh. ]],IFERROR(tab_plan[[#This Row],[Datum]]+VLOOKUP(tab_plan[[#This Row],[Wochentag]],tab_wiederholung[],8,0),""))</f>
        <v>44799</v>
      </c>
      <c r="R243" s="13"/>
      <c r="S243" s="13"/>
      <c r="T243" s="13"/>
      <c r="U243" s="13"/>
      <c r="V243" s="13"/>
      <c r="W243" s="13"/>
      <c r="X243" s="13"/>
      <c r="Y243" s="13" t="str">
        <f>IF(tab_plan[[#This Row],[Aufgabe]]&lt;&gt;"",tab_plan[[#This Row],[Aufgabe]]&amp;" ("&amp;TEXT(tab_plan[[#This Row],[Datum]],"T.M.")&amp;")","")</f>
        <v/>
      </c>
      <c r="Z243" s="13" t="e" cm="1">
        <f t="array" ref="Z243">tab_plan[[#This Row],[Datum]]=INDEX(tab_feiertage[Datum],SMALL(IF((tab_feiertage[Datum]=tab_plan[[#This Row],[Datum]])*(tab_feiertage[Gültigkeit]="x"),ROW(tab_feiertage[Datum])-31),1))</f>
        <v>#NUM!</v>
      </c>
    </row>
    <row r="244" spans="1:26" x14ac:dyDescent="0.25">
      <c r="A244" s="10" t="str">
        <f>TEXT(tab_plan[[#This Row],[Datum]],"TTTT")</f>
        <v>Samstag</v>
      </c>
      <c r="B244" s="9">
        <f t="shared" si="3"/>
        <v>44436</v>
      </c>
      <c r="C244" s="6"/>
      <c r="D244" s="6" t="str" cm="1">
        <f t="array" ref="D244">IFERROR(INDEX(tab_plan[Text],SMALL(IF(tab_plan[1. Wdh. am]=tab_plan[[#This Row],[Datum]],ROW(tab_plan[1. Wdh. am])-4),1)),"")</f>
        <v/>
      </c>
      <c r="E244" s="6" t="str" cm="1">
        <f t="array" ref="E244">IFERROR(INDEX(tab_plan[Text],SMALL(IF(tab_plan[2. Wdh. am]=tab_plan[[#This Row],[Datum]],ROW(tab_plan[2. Wdh. am])-4),1)),"")</f>
        <v/>
      </c>
      <c r="F244" s="6" t="str" cm="1">
        <f t="array" ref="F244">IFERROR(INDEX(tab_plan[Text],SMALL(IF(tab_plan[3. Wdh. am]=tab_plan[[#This Row],[Datum]],ROW(tab_plan[3. Wdh. am])-4),1)),"")</f>
        <v/>
      </c>
      <c r="G244" s="6" t="str" cm="1">
        <f t="array" ref="G244">IFERROR(INDEX(tab_plan[Text],SMALL(IF(tab_plan[4. Wdh. am]=tab_plan[[#This Row],[Datum]],ROW(tab_plan[4. Wdh. am])-4),1)),"")</f>
        <v/>
      </c>
      <c r="H244" s="6" t="str" cm="1">
        <f t="array" ref="H244">IFERROR(INDEX(tab_plan[Text],SMALL(IF(tab_plan[5. Wdh. am]=tab_plan[[#This Row],[Datum]],ROW(tab_plan[5. Wdh. am])-4),1)),"")</f>
        <v/>
      </c>
      <c r="I244" s="6" t="str" cm="1">
        <f t="array" ref="I244">IFERROR(INDEX(tab_plan[Text],SMALL(IF(tab_plan[6. Wdh. am]=tab_plan[[#This Row],[Datum]],ROW(tab_plan[6. Wdh. am])-4),1)),"")</f>
        <v/>
      </c>
      <c r="J244" s="6" t="str" cm="1">
        <f t="array" ref="J244">IFERROR(INDEX(tab_plan[Text],SMALL(IF(tab_plan[7. Wdh. am]=tab_plan[[#This Row],[Datum]],ROW(tab_plan[7. Wdh. am])-4),1)),"")</f>
        <v/>
      </c>
      <c r="K244" s="13">
        <f>IF(tab_plan[[#This Row],[1. Wdh. ]]&lt;&gt;"",tab_plan[[#This Row],[1. Wdh. ]],IFERROR(tab_plan[[#This Row],[Datum]]+VLOOKUP(tab_plan[[#This Row],[Wochentag]],tab_wiederholung[],2,0),""))</f>
        <v>44436</v>
      </c>
      <c r="L244" s="13">
        <f>IF(tab_plan[[#This Row],[2. Wdh. ]]&lt;&gt;"",tab_plan[[#This Row],[2. Wdh. ]],IFERROR(tab_plan[[#This Row],[Datum]]+VLOOKUP(tab_plan[[#This Row],[Wochentag]],tab_wiederholung[],3,0),""))</f>
        <v>44437</v>
      </c>
      <c r="M244" s="13">
        <f>IF(tab_plan[[#This Row],[3. Wdh. ]]&lt;&gt;"",tab_plan[[#This Row],[3. Wdh. ]],IFERROR(tab_plan[[#This Row],[Datum]]+VLOOKUP(tab_plan[[#This Row],[Wochentag]],tab_wiederholung[],4,0),""))</f>
        <v>44439</v>
      </c>
      <c r="N244" s="13">
        <f>IF(tab_plan[[#This Row],[4. Wdh. ]]&lt;&gt;"",tab_plan[[#This Row],[4. Wdh. ]],IFERROR(tab_plan[[#This Row],[Datum]]+VLOOKUP(tab_plan[[#This Row],[Wochentag]],tab_wiederholung[],5,0),""))</f>
        <v>44443</v>
      </c>
      <c r="O244" s="13">
        <f>IF(tab_plan[[#This Row],[5. Wdh. ]]&lt;&gt;"",tab_plan[[#This Row],[5. Wdh. ]],IFERROR(tab_plan[[#This Row],[Datum]]+VLOOKUP(tab_plan[[#This Row],[Wochentag]],tab_wiederholung[],6,0),""))</f>
        <v>44457</v>
      </c>
      <c r="P244" s="13">
        <f>IF(tab_plan[[#This Row],[6. Wdh. ]]&lt;&gt;"",tab_plan[[#This Row],[6. Wdh. ]],IFERROR(tab_plan[[#This Row],[Datum]]+VLOOKUP(tab_plan[[#This Row],[Wochentag]],tab_wiederholung[],7,0),""))</f>
        <v>44492</v>
      </c>
      <c r="Q244" s="13">
        <f>IF(tab_plan[[#This Row],[7. Wdh. ]]&lt;&gt;"",tab_plan[[#This Row],[7. Wdh. ]],IFERROR(tab_plan[[#This Row],[Datum]]+VLOOKUP(tab_plan[[#This Row],[Wochentag]],tab_wiederholung[],8,0),""))</f>
        <v>44800</v>
      </c>
      <c r="R244" s="13"/>
      <c r="S244" s="13"/>
      <c r="T244" s="13"/>
      <c r="U244" s="13"/>
      <c r="V244" s="13"/>
      <c r="W244" s="13"/>
      <c r="X244" s="13"/>
      <c r="Y244" s="13" t="str">
        <f>IF(tab_plan[[#This Row],[Aufgabe]]&lt;&gt;"",tab_plan[[#This Row],[Aufgabe]]&amp;" ("&amp;TEXT(tab_plan[[#This Row],[Datum]],"T.M.")&amp;")","")</f>
        <v/>
      </c>
      <c r="Z244" s="13" t="e" cm="1">
        <f t="array" ref="Z244">tab_plan[[#This Row],[Datum]]=INDEX(tab_feiertage[Datum],SMALL(IF((tab_feiertage[Datum]=tab_plan[[#This Row],[Datum]])*(tab_feiertage[Gültigkeit]="x"),ROW(tab_feiertage[Datum])-31),1))</f>
        <v>#NUM!</v>
      </c>
    </row>
    <row r="245" spans="1:26" x14ac:dyDescent="0.25">
      <c r="A245" s="10" t="str">
        <f>TEXT(tab_plan[[#This Row],[Datum]],"TTTT")</f>
        <v>Sonntag</v>
      </c>
      <c r="B245" s="9">
        <f t="shared" si="3"/>
        <v>44437</v>
      </c>
      <c r="C245" s="6"/>
      <c r="D245" s="6" t="str" cm="1">
        <f t="array" ref="D245">IFERROR(INDEX(tab_plan[Text],SMALL(IF(tab_plan[1. Wdh. am]=tab_plan[[#This Row],[Datum]],ROW(tab_plan[1. Wdh. am])-4),1)),"")</f>
        <v/>
      </c>
      <c r="E245" s="6" t="str" cm="1">
        <f t="array" ref="E245">IFERROR(INDEX(tab_plan[Text],SMALL(IF(tab_plan[2. Wdh. am]=tab_plan[[#This Row],[Datum]],ROW(tab_plan[2. Wdh. am])-4),1)),"")</f>
        <v/>
      </c>
      <c r="F245" s="6" t="str" cm="1">
        <f t="array" ref="F245">IFERROR(INDEX(tab_plan[Text],SMALL(IF(tab_plan[3. Wdh. am]=tab_plan[[#This Row],[Datum]],ROW(tab_plan[3. Wdh. am])-4),1)),"")</f>
        <v/>
      </c>
      <c r="G245" s="6" t="str" cm="1">
        <f t="array" ref="G245">IFERROR(INDEX(tab_plan[Text],SMALL(IF(tab_plan[4. Wdh. am]=tab_plan[[#This Row],[Datum]],ROW(tab_plan[4. Wdh. am])-4),1)),"")</f>
        <v/>
      </c>
      <c r="H245" s="6" t="str" cm="1">
        <f t="array" ref="H245">IFERROR(INDEX(tab_plan[Text],SMALL(IF(tab_plan[5. Wdh. am]=tab_plan[[#This Row],[Datum]],ROW(tab_plan[5. Wdh. am])-4),1)),"")</f>
        <v/>
      </c>
      <c r="I245" s="6" t="str" cm="1">
        <f t="array" ref="I245">IFERROR(INDEX(tab_plan[Text],SMALL(IF(tab_plan[6. Wdh. am]=tab_plan[[#This Row],[Datum]],ROW(tab_plan[6. Wdh. am])-4),1)),"")</f>
        <v/>
      </c>
      <c r="J245" s="6" t="str" cm="1">
        <f t="array" ref="J245">IFERROR(INDEX(tab_plan[Text],SMALL(IF(tab_plan[7. Wdh. am]=tab_plan[[#This Row],[Datum]],ROW(tab_plan[7. Wdh. am])-4),1)),"")</f>
        <v/>
      </c>
      <c r="K245" s="13">
        <f>IF(tab_plan[[#This Row],[1. Wdh. ]]&lt;&gt;"",tab_plan[[#This Row],[1. Wdh. ]],IFERROR(tab_plan[[#This Row],[Datum]]+VLOOKUP(tab_plan[[#This Row],[Wochentag]],tab_wiederholung[],2,0),""))</f>
        <v>44437</v>
      </c>
      <c r="L245" s="13">
        <f>IF(tab_plan[[#This Row],[2. Wdh. ]]&lt;&gt;"",tab_plan[[#This Row],[2. Wdh. ]],IFERROR(tab_plan[[#This Row],[Datum]]+VLOOKUP(tab_plan[[#This Row],[Wochentag]],tab_wiederholung[],3,0),""))</f>
        <v>44438</v>
      </c>
      <c r="M245" s="13">
        <f>IF(tab_plan[[#This Row],[3. Wdh. ]]&lt;&gt;"",tab_plan[[#This Row],[3. Wdh. ]],IFERROR(tab_plan[[#This Row],[Datum]]+VLOOKUP(tab_plan[[#This Row],[Wochentag]],tab_wiederholung[],4,0),""))</f>
        <v>44440</v>
      </c>
      <c r="N245" s="13">
        <f>IF(tab_plan[[#This Row],[4. Wdh. ]]&lt;&gt;"",tab_plan[[#This Row],[4. Wdh. ]],IFERROR(tab_plan[[#This Row],[Datum]]+VLOOKUP(tab_plan[[#This Row],[Wochentag]],tab_wiederholung[],5,0),""))</f>
        <v>44444</v>
      </c>
      <c r="O245" s="13">
        <f>IF(tab_plan[[#This Row],[5. Wdh. ]]&lt;&gt;"",tab_plan[[#This Row],[5. Wdh. ]],IFERROR(tab_plan[[#This Row],[Datum]]+VLOOKUP(tab_plan[[#This Row],[Wochentag]],tab_wiederholung[],6,0),""))</f>
        <v>44458</v>
      </c>
      <c r="P245" s="13">
        <f>IF(tab_plan[[#This Row],[6. Wdh. ]]&lt;&gt;"",tab_plan[[#This Row],[6. Wdh. ]],IFERROR(tab_plan[[#This Row],[Datum]]+VLOOKUP(tab_plan[[#This Row],[Wochentag]],tab_wiederholung[],7,0),""))</f>
        <v>44493</v>
      </c>
      <c r="Q245" s="13">
        <f>IF(tab_plan[[#This Row],[7. Wdh. ]]&lt;&gt;"",tab_plan[[#This Row],[7. Wdh. ]],IFERROR(tab_plan[[#This Row],[Datum]]+VLOOKUP(tab_plan[[#This Row],[Wochentag]],tab_wiederholung[],8,0),""))</f>
        <v>44801</v>
      </c>
      <c r="R245" s="13"/>
      <c r="S245" s="13"/>
      <c r="T245" s="13"/>
      <c r="U245" s="13"/>
      <c r="V245" s="13"/>
      <c r="W245" s="13"/>
      <c r="X245" s="13"/>
      <c r="Y245" s="13" t="str">
        <f>IF(tab_plan[[#This Row],[Aufgabe]]&lt;&gt;"",tab_plan[[#This Row],[Aufgabe]]&amp;" ("&amp;TEXT(tab_plan[[#This Row],[Datum]],"T.M.")&amp;")","")</f>
        <v/>
      </c>
      <c r="Z245" s="13" t="e" cm="1">
        <f t="array" ref="Z245">tab_plan[[#This Row],[Datum]]=INDEX(tab_feiertage[Datum],SMALL(IF((tab_feiertage[Datum]=tab_plan[[#This Row],[Datum]])*(tab_feiertage[Gültigkeit]="x"),ROW(tab_feiertage[Datum])-31),1))</f>
        <v>#NUM!</v>
      </c>
    </row>
    <row r="246" spans="1:26" x14ac:dyDescent="0.25">
      <c r="A246" s="10" t="str">
        <f>TEXT(tab_plan[[#This Row],[Datum]],"TTTT")</f>
        <v>Montag</v>
      </c>
      <c r="B246" s="9">
        <f t="shared" si="3"/>
        <v>44438</v>
      </c>
      <c r="C246" s="6"/>
      <c r="D246" s="6" t="str" cm="1">
        <f t="array" ref="D246">IFERROR(INDEX(tab_plan[Text],SMALL(IF(tab_plan[1. Wdh. am]=tab_plan[[#This Row],[Datum]],ROW(tab_plan[1. Wdh. am])-4),1)),"")</f>
        <v/>
      </c>
      <c r="E246" s="6" t="str" cm="1">
        <f t="array" ref="E246">IFERROR(INDEX(tab_plan[Text],SMALL(IF(tab_plan[2. Wdh. am]=tab_plan[[#This Row],[Datum]],ROW(tab_plan[2. Wdh. am])-4),1)),"")</f>
        <v/>
      </c>
      <c r="F246" s="6" t="str" cm="1">
        <f t="array" ref="F246">IFERROR(INDEX(tab_plan[Text],SMALL(IF(tab_plan[3. Wdh. am]=tab_plan[[#This Row],[Datum]],ROW(tab_plan[3. Wdh. am])-4),1)),"")</f>
        <v/>
      </c>
      <c r="G246" s="6" t="str" cm="1">
        <f t="array" ref="G246">IFERROR(INDEX(tab_plan[Text],SMALL(IF(tab_plan[4. Wdh. am]=tab_plan[[#This Row],[Datum]],ROW(tab_plan[4. Wdh. am])-4),1)),"")</f>
        <v/>
      </c>
      <c r="H246" s="6" t="str" cm="1">
        <f t="array" ref="H246">IFERROR(INDEX(tab_plan[Text],SMALL(IF(tab_plan[5. Wdh. am]=tab_plan[[#This Row],[Datum]],ROW(tab_plan[5. Wdh. am])-4),1)),"")</f>
        <v/>
      </c>
      <c r="I246" s="6" t="str" cm="1">
        <f t="array" ref="I246">IFERROR(INDEX(tab_plan[Text],SMALL(IF(tab_plan[6. Wdh. am]=tab_plan[[#This Row],[Datum]],ROW(tab_plan[6. Wdh. am])-4),1)),"")</f>
        <v/>
      </c>
      <c r="J246" s="6" t="str" cm="1">
        <f t="array" ref="J246">IFERROR(INDEX(tab_plan[Text],SMALL(IF(tab_plan[7. Wdh. am]=tab_plan[[#This Row],[Datum]],ROW(tab_plan[7. Wdh. am])-4),1)),"")</f>
        <v/>
      </c>
      <c r="K246" s="13">
        <f>IF(tab_plan[[#This Row],[1. Wdh. ]]&lt;&gt;"",tab_plan[[#This Row],[1. Wdh. ]],IFERROR(tab_plan[[#This Row],[Datum]]+VLOOKUP(tab_plan[[#This Row],[Wochentag]],tab_wiederholung[],2,0),""))</f>
        <v>44438</v>
      </c>
      <c r="L246" s="13">
        <f>IF(tab_plan[[#This Row],[2. Wdh. ]]&lt;&gt;"",tab_plan[[#This Row],[2. Wdh. ]],IFERROR(tab_plan[[#This Row],[Datum]]+VLOOKUP(tab_plan[[#This Row],[Wochentag]],tab_wiederholung[],3,0),""))</f>
        <v>44439</v>
      </c>
      <c r="M246" s="13">
        <f>IF(tab_plan[[#This Row],[3. Wdh. ]]&lt;&gt;"",tab_plan[[#This Row],[3. Wdh. ]],IFERROR(tab_plan[[#This Row],[Datum]]+VLOOKUP(tab_plan[[#This Row],[Wochentag]],tab_wiederholung[],4,0),""))</f>
        <v>44441</v>
      </c>
      <c r="N246" s="13">
        <f>IF(tab_plan[[#This Row],[4. Wdh. ]]&lt;&gt;"",tab_plan[[#This Row],[4. Wdh. ]],IFERROR(tab_plan[[#This Row],[Datum]]+VLOOKUP(tab_plan[[#This Row],[Wochentag]],tab_wiederholung[],5,0),""))</f>
        <v>44445</v>
      </c>
      <c r="O246" s="13">
        <f>IF(tab_plan[[#This Row],[5. Wdh. ]]&lt;&gt;"",tab_plan[[#This Row],[5. Wdh. ]],IFERROR(tab_plan[[#This Row],[Datum]]+VLOOKUP(tab_plan[[#This Row],[Wochentag]],tab_wiederholung[],6,0),""))</f>
        <v>44459</v>
      </c>
      <c r="P246" s="13">
        <f>IF(tab_plan[[#This Row],[6. Wdh. ]]&lt;&gt;"",tab_plan[[#This Row],[6. Wdh. ]],IFERROR(tab_plan[[#This Row],[Datum]]+VLOOKUP(tab_plan[[#This Row],[Wochentag]],tab_wiederholung[],7,0),""))</f>
        <v>44494</v>
      </c>
      <c r="Q246" s="13">
        <f>IF(tab_plan[[#This Row],[7. Wdh. ]]&lt;&gt;"",tab_plan[[#This Row],[7. Wdh. ]],IFERROR(tab_plan[[#This Row],[Datum]]+VLOOKUP(tab_plan[[#This Row],[Wochentag]],tab_wiederholung[],8,0),""))</f>
        <v>44802</v>
      </c>
      <c r="R246" s="13"/>
      <c r="S246" s="13"/>
      <c r="T246" s="13"/>
      <c r="U246" s="13"/>
      <c r="V246" s="13"/>
      <c r="W246" s="13"/>
      <c r="X246" s="13"/>
      <c r="Y246" s="13" t="str">
        <f>IF(tab_plan[[#This Row],[Aufgabe]]&lt;&gt;"",tab_plan[[#This Row],[Aufgabe]]&amp;" ("&amp;TEXT(tab_plan[[#This Row],[Datum]],"T.M.")&amp;")","")</f>
        <v/>
      </c>
      <c r="Z246" s="13" t="e" cm="1">
        <f t="array" ref="Z246">tab_plan[[#This Row],[Datum]]=INDEX(tab_feiertage[Datum],SMALL(IF((tab_feiertage[Datum]=tab_plan[[#This Row],[Datum]])*(tab_feiertage[Gültigkeit]="x"),ROW(tab_feiertage[Datum])-31),1))</f>
        <v>#NUM!</v>
      </c>
    </row>
    <row r="247" spans="1:26" x14ac:dyDescent="0.25">
      <c r="A247" s="10" t="str">
        <f>TEXT(tab_plan[[#This Row],[Datum]],"TTTT")</f>
        <v>Dienstag</v>
      </c>
      <c r="B247" s="9">
        <f t="shared" si="3"/>
        <v>44439</v>
      </c>
      <c r="C247" s="6"/>
      <c r="D247" s="6" t="str" cm="1">
        <f t="array" ref="D247">IFERROR(INDEX(tab_plan[Text],SMALL(IF(tab_plan[1. Wdh. am]=tab_plan[[#This Row],[Datum]],ROW(tab_plan[1. Wdh. am])-4),1)),"")</f>
        <v/>
      </c>
      <c r="E247" s="6" t="str" cm="1">
        <f t="array" ref="E247">IFERROR(INDEX(tab_plan[Text],SMALL(IF(tab_plan[2. Wdh. am]=tab_plan[[#This Row],[Datum]],ROW(tab_plan[2. Wdh. am])-4),1)),"")</f>
        <v/>
      </c>
      <c r="F247" s="6" t="str" cm="1">
        <f t="array" ref="F247">IFERROR(INDEX(tab_plan[Text],SMALL(IF(tab_plan[3. Wdh. am]=tab_plan[[#This Row],[Datum]],ROW(tab_plan[3. Wdh. am])-4),1)),"")</f>
        <v/>
      </c>
      <c r="G247" s="6" t="str" cm="1">
        <f t="array" ref="G247">IFERROR(INDEX(tab_plan[Text],SMALL(IF(tab_plan[4. Wdh. am]=tab_plan[[#This Row],[Datum]],ROW(tab_plan[4. Wdh. am])-4),1)),"")</f>
        <v/>
      </c>
      <c r="H247" s="6" t="str" cm="1">
        <f t="array" ref="H247">IFERROR(INDEX(tab_plan[Text],SMALL(IF(tab_plan[5. Wdh. am]=tab_plan[[#This Row],[Datum]],ROW(tab_plan[5. Wdh. am])-4),1)),"")</f>
        <v/>
      </c>
      <c r="I247" s="6" t="str" cm="1">
        <f t="array" ref="I247">IFERROR(INDEX(tab_plan[Text],SMALL(IF(tab_plan[6. Wdh. am]=tab_plan[[#This Row],[Datum]],ROW(tab_plan[6. Wdh. am])-4),1)),"")</f>
        <v/>
      </c>
      <c r="J247" s="6" t="str" cm="1">
        <f t="array" ref="J247">IFERROR(INDEX(tab_plan[Text],SMALL(IF(tab_plan[7. Wdh. am]=tab_plan[[#This Row],[Datum]],ROW(tab_plan[7. Wdh. am])-4),1)),"")</f>
        <v/>
      </c>
      <c r="K247" s="13">
        <f>IF(tab_plan[[#This Row],[1. Wdh. ]]&lt;&gt;"",tab_plan[[#This Row],[1. Wdh. ]],IFERROR(tab_plan[[#This Row],[Datum]]+VLOOKUP(tab_plan[[#This Row],[Wochentag]],tab_wiederholung[],2,0),""))</f>
        <v>44439</v>
      </c>
      <c r="L247" s="13">
        <f>IF(tab_plan[[#This Row],[2. Wdh. ]]&lt;&gt;"",tab_plan[[#This Row],[2. Wdh. ]],IFERROR(tab_plan[[#This Row],[Datum]]+VLOOKUP(tab_plan[[#This Row],[Wochentag]],tab_wiederholung[],3,0),""))</f>
        <v>44440</v>
      </c>
      <c r="M247" s="13">
        <f>IF(tab_plan[[#This Row],[3. Wdh. ]]&lt;&gt;"",tab_plan[[#This Row],[3. Wdh. ]],IFERROR(tab_plan[[#This Row],[Datum]]+VLOOKUP(tab_plan[[#This Row],[Wochentag]],tab_wiederholung[],4,0),""))</f>
        <v>44442</v>
      </c>
      <c r="N247" s="13">
        <f>IF(tab_plan[[#This Row],[4. Wdh. ]]&lt;&gt;"",tab_plan[[#This Row],[4. Wdh. ]],IFERROR(tab_plan[[#This Row],[Datum]]+VLOOKUP(tab_plan[[#This Row],[Wochentag]],tab_wiederholung[],5,0),""))</f>
        <v>44446</v>
      </c>
      <c r="O247" s="13">
        <f>IF(tab_plan[[#This Row],[5. Wdh. ]]&lt;&gt;"",tab_plan[[#This Row],[5. Wdh. ]],IFERROR(tab_plan[[#This Row],[Datum]]+VLOOKUP(tab_plan[[#This Row],[Wochentag]],tab_wiederholung[],6,0),""))</f>
        <v>44460</v>
      </c>
      <c r="P247" s="13">
        <f>IF(tab_plan[[#This Row],[6. Wdh. ]]&lt;&gt;"",tab_plan[[#This Row],[6. Wdh. ]],IFERROR(tab_plan[[#This Row],[Datum]]+VLOOKUP(tab_plan[[#This Row],[Wochentag]],tab_wiederholung[],7,0),""))</f>
        <v>44495</v>
      </c>
      <c r="Q247" s="13">
        <f>IF(tab_plan[[#This Row],[7. Wdh. ]]&lt;&gt;"",tab_plan[[#This Row],[7. Wdh. ]],IFERROR(tab_plan[[#This Row],[Datum]]+VLOOKUP(tab_plan[[#This Row],[Wochentag]],tab_wiederholung[],8,0),""))</f>
        <v>44803</v>
      </c>
      <c r="R247" s="13"/>
      <c r="S247" s="13"/>
      <c r="T247" s="13"/>
      <c r="U247" s="13"/>
      <c r="V247" s="13"/>
      <c r="W247" s="13"/>
      <c r="X247" s="13"/>
      <c r="Y247" s="13" t="str">
        <f>IF(tab_plan[[#This Row],[Aufgabe]]&lt;&gt;"",tab_plan[[#This Row],[Aufgabe]]&amp;" ("&amp;TEXT(tab_plan[[#This Row],[Datum]],"T.M.")&amp;")","")</f>
        <v/>
      </c>
      <c r="Z247" s="13" t="e" cm="1">
        <f t="array" ref="Z247">tab_plan[[#This Row],[Datum]]=INDEX(tab_feiertage[Datum],SMALL(IF((tab_feiertage[Datum]=tab_plan[[#This Row],[Datum]])*(tab_feiertage[Gültigkeit]="x"),ROW(tab_feiertage[Datum])-31),1))</f>
        <v>#NUM!</v>
      </c>
    </row>
    <row r="248" spans="1:26" x14ac:dyDescent="0.25">
      <c r="A248" s="10" t="str">
        <f>TEXT(tab_plan[[#This Row],[Datum]],"TTTT")</f>
        <v>Mittwoch</v>
      </c>
      <c r="B248" s="9">
        <f t="shared" si="3"/>
        <v>44440</v>
      </c>
      <c r="C248" s="6"/>
      <c r="D248" s="6" t="str" cm="1">
        <f t="array" ref="D248">IFERROR(INDEX(tab_plan[Text],SMALL(IF(tab_plan[1. Wdh. am]=tab_plan[[#This Row],[Datum]],ROW(tab_plan[1. Wdh. am])-4),1)),"")</f>
        <v/>
      </c>
      <c r="E248" s="6" t="str" cm="1">
        <f t="array" ref="E248">IFERROR(INDEX(tab_plan[Text],SMALL(IF(tab_plan[2. Wdh. am]=tab_plan[[#This Row],[Datum]],ROW(tab_plan[2. Wdh. am])-4),1)),"")</f>
        <v/>
      </c>
      <c r="F248" s="6" t="str" cm="1">
        <f t="array" ref="F248">IFERROR(INDEX(tab_plan[Text],SMALL(IF(tab_plan[3. Wdh. am]=tab_plan[[#This Row],[Datum]],ROW(tab_plan[3. Wdh. am])-4),1)),"")</f>
        <v/>
      </c>
      <c r="G248" s="6" t="str" cm="1">
        <f t="array" ref="G248">IFERROR(INDEX(tab_plan[Text],SMALL(IF(tab_plan[4. Wdh. am]=tab_plan[[#This Row],[Datum]],ROW(tab_plan[4. Wdh. am])-4),1)),"")</f>
        <v/>
      </c>
      <c r="H248" s="6" t="str" cm="1">
        <f t="array" ref="H248">IFERROR(INDEX(tab_plan[Text],SMALL(IF(tab_plan[5. Wdh. am]=tab_plan[[#This Row],[Datum]],ROW(tab_plan[5. Wdh. am])-4),1)),"")</f>
        <v/>
      </c>
      <c r="I248" s="6" t="str" cm="1">
        <f t="array" ref="I248">IFERROR(INDEX(tab_plan[Text],SMALL(IF(tab_plan[6. Wdh. am]=tab_plan[[#This Row],[Datum]],ROW(tab_plan[6. Wdh. am])-4),1)),"")</f>
        <v/>
      </c>
      <c r="J248" s="6" t="str" cm="1">
        <f t="array" ref="J248">IFERROR(INDEX(tab_plan[Text],SMALL(IF(tab_plan[7. Wdh. am]=tab_plan[[#This Row],[Datum]],ROW(tab_plan[7. Wdh. am])-4),1)),"")</f>
        <v/>
      </c>
      <c r="K248" s="13">
        <f>IF(tab_plan[[#This Row],[1. Wdh. ]]&lt;&gt;"",tab_plan[[#This Row],[1. Wdh. ]],IFERROR(tab_plan[[#This Row],[Datum]]+VLOOKUP(tab_plan[[#This Row],[Wochentag]],tab_wiederholung[],2,0),""))</f>
        <v>44440</v>
      </c>
      <c r="L248" s="13">
        <f>IF(tab_plan[[#This Row],[2. Wdh. ]]&lt;&gt;"",tab_plan[[#This Row],[2. Wdh. ]],IFERROR(tab_plan[[#This Row],[Datum]]+VLOOKUP(tab_plan[[#This Row],[Wochentag]],tab_wiederholung[],3,0),""))</f>
        <v>44441</v>
      </c>
      <c r="M248" s="13">
        <f>IF(tab_plan[[#This Row],[3. Wdh. ]]&lt;&gt;"",tab_plan[[#This Row],[3. Wdh. ]],IFERROR(tab_plan[[#This Row],[Datum]]+VLOOKUP(tab_plan[[#This Row],[Wochentag]],tab_wiederholung[],4,0),""))</f>
        <v>44443</v>
      </c>
      <c r="N248" s="13">
        <f>IF(tab_plan[[#This Row],[4. Wdh. ]]&lt;&gt;"",tab_plan[[#This Row],[4. Wdh. ]],IFERROR(tab_plan[[#This Row],[Datum]]+VLOOKUP(tab_plan[[#This Row],[Wochentag]],tab_wiederholung[],5,0),""))</f>
        <v>44447</v>
      </c>
      <c r="O248" s="13">
        <f>IF(tab_plan[[#This Row],[5. Wdh. ]]&lt;&gt;"",tab_plan[[#This Row],[5. Wdh. ]],IFERROR(tab_plan[[#This Row],[Datum]]+VLOOKUP(tab_plan[[#This Row],[Wochentag]],tab_wiederholung[],6,0),""))</f>
        <v>44461</v>
      </c>
      <c r="P248" s="13">
        <f>IF(tab_plan[[#This Row],[6. Wdh. ]]&lt;&gt;"",tab_plan[[#This Row],[6. Wdh. ]],IFERROR(tab_plan[[#This Row],[Datum]]+VLOOKUP(tab_plan[[#This Row],[Wochentag]],tab_wiederholung[],7,0),""))</f>
        <v>44496</v>
      </c>
      <c r="Q248" s="13">
        <f>IF(tab_plan[[#This Row],[7. Wdh. ]]&lt;&gt;"",tab_plan[[#This Row],[7. Wdh. ]],IFERROR(tab_plan[[#This Row],[Datum]]+VLOOKUP(tab_plan[[#This Row],[Wochentag]],tab_wiederholung[],8,0),""))</f>
        <v>44804</v>
      </c>
      <c r="R248" s="13"/>
      <c r="S248" s="13"/>
      <c r="T248" s="13"/>
      <c r="U248" s="13"/>
      <c r="V248" s="13"/>
      <c r="W248" s="13"/>
      <c r="X248" s="13"/>
      <c r="Y248" s="13" t="str">
        <f>IF(tab_plan[[#This Row],[Aufgabe]]&lt;&gt;"",tab_plan[[#This Row],[Aufgabe]]&amp;" ("&amp;TEXT(tab_plan[[#This Row],[Datum]],"T.M.")&amp;")","")</f>
        <v/>
      </c>
      <c r="Z248" s="13" t="e" cm="1">
        <f t="array" ref="Z248">tab_plan[[#This Row],[Datum]]=INDEX(tab_feiertage[Datum],SMALL(IF((tab_feiertage[Datum]=tab_plan[[#This Row],[Datum]])*(tab_feiertage[Gültigkeit]="x"),ROW(tab_feiertage[Datum])-31),1))</f>
        <v>#NUM!</v>
      </c>
    </row>
    <row r="249" spans="1:26" x14ac:dyDescent="0.25">
      <c r="A249" s="10" t="str">
        <f>TEXT(tab_plan[[#This Row],[Datum]],"TTTT")</f>
        <v>Donnerstag</v>
      </c>
      <c r="B249" s="9">
        <f t="shared" si="3"/>
        <v>44441</v>
      </c>
      <c r="C249" s="6"/>
      <c r="D249" s="6" t="str" cm="1">
        <f t="array" ref="D249">IFERROR(INDEX(tab_plan[Text],SMALL(IF(tab_plan[1. Wdh. am]=tab_plan[[#This Row],[Datum]],ROW(tab_plan[1. Wdh. am])-4),1)),"")</f>
        <v/>
      </c>
      <c r="E249" s="6" t="str" cm="1">
        <f t="array" ref="E249">IFERROR(INDEX(tab_plan[Text],SMALL(IF(tab_plan[2. Wdh. am]=tab_plan[[#This Row],[Datum]],ROW(tab_plan[2. Wdh. am])-4),1)),"")</f>
        <v/>
      </c>
      <c r="F249" s="6" t="str" cm="1">
        <f t="array" ref="F249">IFERROR(INDEX(tab_plan[Text],SMALL(IF(tab_plan[3. Wdh. am]=tab_plan[[#This Row],[Datum]],ROW(tab_plan[3. Wdh. am])-4),1)),"")</f>
        <v/>
      </c>
      <c r="G249" s="6" t="str" cm="1">
        <f t="array" ref="G249">IFERROR(INDEX(tab_plan[Text],SMALL(IF(tab_plan[4. Wdh. am]=tab_plan[[#This Row],[Datum]],ROW(tab_plan[4. Wdh. am])-4),1)),"")</f>
        <v/>
      </c>
      <c r="H249" s="6" t="str" cm="1">
        <f t="array" ref="H249">IFERROR(INDEX(tab_plan[Text],SMALL(IF(tab_plan[5. Wdh. am]=tab_plan[[#This Row],[Datum]],ROW(tab_plan[5. Wdh. am])-4),1)),"")</f>
        <v/>
      </c>
      <c r="I249" s="6" t="str" cm="1">
        <f t="array" ref="I249">IFERROR(INDEX(tab_plan[Text],SMALL(IF(tab_plan[6. Wdh. am]=tab_plan[[#This Row],[Datum]],ROW(tab_plan[6. Wdh. am])-4),1)),"")</f>
        <v/>
      </c>
      <c r="J249" s="6" t="str" cm="1">
        <f t="array" ref="J249">IFERROR(INDEX(tab_plan[Text],SMALL(IF(tab_plan[7. Wdh. am]=tab_plan[[#This Row],[Datum]],ROW(tab_plan[7. Wdh. am])-4),1)),"")</f>
        <v/>
      </c>
      <c r="K249" s="13">
        <f>IF(tab_plan[[#This Row],[1. Wdh. ]]&lt;&gt;"",tab_plan[[#This Row],[1. Wdh. ]],IFERROR(tab_plan[[#This Row],[Datum]]+VLOOKUP(tab_plan[[#This Row],[Wochentag]],tab_wiederholung[],2,0),""))</f>
        <v>44441</v>
      </c>
      <c r="L249" s="13">
        <f>IF(tab_plan[[#This Row],[2. Wdh. ]]&lt;&gt;"",tab_plan[[#This Row],[2. Wdh. ]],IFERROR(tab_plan[[#This Row],[Datum]]+VLOOKUP(tab_plan[[#This Row],[Wochentag]],tab_wiederholung[],3,0),""))</f>
        <v>44442</v>
      </c>
      <c r="M249" s="13">
        <f>IF(tab_plan[[#This Row],[3. Wdh. ]]&lt;&gt;"",tab_plan[[#This Row],[3. Wdh. ]],IFERROR(tab_plan[[#This Row],[Datum]]+VLOOKUP(tab_plan[[#This Row],[Wochentag]],tab_wiederholung[],4,0),""))</f>
        <v>44444</v>
      </c>
      <c r="N249" s="13">
        <f>IF(tab_plan[[#This Row],[4. Wdh. ]]&lt;&gt;"",tab_plan[[#This Row],[4. Wdh. ]],IFERROR(tab_plan[[#This Row],[Datum]]+VLOOKUP(tab_plan[[#This Row],[Wochentag]],tab_wiederholung[],5,0),""))</f>
        <v>44448</v>
      </c>
      <c r="O249" s="13">
        <f>IF(tab_plan[[#This Row],[5. Wdh. ]]&lt;&gt;"",tab_plan[[#This Row],[5. Wdh. ]],IFERROR(tab_plan[[#This Row],[Datum]]+VLOOKUP(tab_plan[[#This Row],[Wochentag]],tab_wiederholung[],6,0),""))</f>
        <v>44462</v>
      </c>
      <c r="P249" s="13">
        <f>IF(tab_plan[[#This Row],[6. Wdh. ]]&lt;&gt;"",tab_plan[[#This Row],[6. Wdh. ]],IFERROR(tab_plan[[#This Row],[Datum]]+VLOOKUP(tab_plan[[#This Row],[Wochentag]],tab_wiederholung[],7,0),""))</f>
        <v>44497</v>
      </c>
      <c r="Q249" s="13">
        <f>IF(tab_plan[[#This Row],[7. Wdh. ]]&lt;&gt;"",tab_plan[[#This Row],[7. Wdh. ]],IFERROR(tab_plan[[#This Row],[Datum]]+VLOOKUP(tab_plan[[#This Row],[Wochentag]],tab_wiederholung[],8,0),""))</f>
        <v>44805</v>
      </c>
      <c r="R249" s="13"/>
      <c r="S249" s="13"/>
      <c r="T249" s="13"/>
      <c r="U249" s="13"/>
      <c r="V249" s="13"/>
      <c r="W249" s="13"/>
      <c r="X249" s="13"/>
      <c r="Y249" s="13" t="str">
        <f>IF(tab_plan[[#This Row],[Aufgabe]]&lt;&gt;"",tab_plan[[#This Row],[Aufgabe]]&amp;" ("&amp;TEXT(tab_plan[[#This Row],[Datum]],"T.M.")&amp;")","")</f>
        <v/>
      </c>
      <c r="Z249" s="13" t="e" cm="1">
        <f t="array" ref="Z249">tab_plan[[#This Row],[Datum]]=INDEX(tab_feiertage[Datum],SMALL(IF((tab_feiertage[Datum]=tab_plan[[#This Row],[Datum]])*(tab_feiertage[Gültigkeit]="x"),ROW(tab_feiertage[Datum])-31),1))</f>
        <v>#NUM!</v>
      </c>
    </row>
    <row r="250" spans="1:26" x14ac:dyDescent="0.25">
      <c r="A250" s="10" t="str">
        <f>TEXT(tab_plan[[#This Row],[Datum]],"TTTT")</f>
        <v>Freitag</v>
      </c>
      <c r="B250" s="9">
        <f t="shared" si="3"/>
        <v>44442</v>
      </c>
      <c r="C250" s="6"/>
      <c r="D250" s="6" t="str" cm="1">
        <f t="array" ref="D250">IFERROR(INDEX(tab_plan[Text],SMALL(IF(tab_plan[1. Wdh. am]=tab_plan[[#This Row],[Datum]],ROW(tab_plan[1. Wdh. am])-4),1)),"")</f>
        <v/>
      </c>
      <c r="E250" s="6" t="str" cm="1">
        <f t="array" ref="E250">IFERROR(INDEX(tab_plan[Text],SMALL(IF(tab_plan[2. Wdh. am]=tab_plan[[#This Row],[Datum]],ROW(tab_plan[2. Wdh. am])-4),1)),"")</f>
        <v/>
      </c>
      <c r="F250" s="6" t="str" cm="1">
        <f t="array" ref="F250">IFERROR(INDEX(tab_plan[Text],SMALL(IF(tab_plan[3. Wdh. am]=tab_plan[[#This Row],[Datum]],ROW(tab_plan[3. Wdh. am])-4),1)),"")</f>
        <v/>
      </c>
      <c r="G250" s="6" t="str" cm="1">
        <f t="array" ref="G250">IFERROR(INDEX(tab_plan[Text],SMALL(IF(tab_plan[4. Wdh. am]=tab_plan[[#This Row],[Datum]],ROW(tab_plan[4. Wdh. am])-4),1)),"")</f>
        <v/>
      </c>
      <c r="H250" s="6" t="str" cm="1">
        <f t="array" ref="H250">IFERROR(INDEX(tab_plan[Text],SMALL(IF(tab_plan[5. Wdh. am]=tab_plan[[#This Row],[Datum]],ROW(tab_plan[5. Wdh. am])-4),1)),"")</f>
        <v/>
      </c>
      <c r="I250" s="6" t="str" cm="1">
        <f t="array" ref="I250">IFERROR(INDEX(tab_plan[Text],SMALL(IF(tab_plan[6. Wdh. am]=tab_plan[[#This Row],[Datum]],ROW(tab_plan[6. Wdh. am])-4),1)),"")</f>
        <v/>
      </c>
      <c r="J250" s="6" t="str" cm="1">
        <f t="array" ref="J250">IFERROR(INDEX(tab_plan[Text],SMALL(IF(tab_plan[7. Wdh. am]=tab_plan[[#This Row],[Datum]],ROW(tab_plan[7. Wdh. am])-4),1)),"")</f>
        <v/>
      </c>
      <c r="K250" s="13">
        <f>IF(tab_plan[[#This Row],[1. Wdh. ]]&lt;&gt;"",tab_plan[[#This Row],[1. Wdh. ]],IFERROR(tab_plan[[#This Row],[Datum]]+VLOOKUP(tab_plan[[#This Row],[Wochentag]],tab_wiederholung[],2,0),""))</f>
        <v>44442</v>
      </c>
      <c r="L250" s="13">
        <f>IF(tab_plan[[#This Row],[2. Wdh. ]]&lt;&gt;"",tab_plan[[#This Row],[2. Wdh. ]],IFERROR(tab_plan[[#This Row],[Datum]]+VLOOKUP(tab_plan[[#This Row],[Wochentag]],tab_wiederholung[],3,0),""))</f>
        <v>44443</v>
      </c>
      <c r="M250" s="13">
        <f>IF(tab_plan[[#This Row],[3. Wdh. ]]&lt;&gt;"",tab_plan[[#This Row],[3. Wdh. ]],IFERROR(tab_plan[[#This Row],[Datum]]+VLOOKUP(tab_plan[[#This Row],[Wochentag]],tab_wiederholung[],4,0),""))</f>
        <v>44445</v>
      </c>
      <c r="N250" s="13">
        <f>IF(tab_plan[[#This Row],[4. Wdh. ]]&lt;&gt;"",tab_plan[[#This Row],[4. Wdh. ]],IFERROR(tab_plan[[#This Row],[Datum]]+VLOOKUP(tab_plan[[#This Row],[Wochentag]],tab_wiederholung[],5,0),""))</f>
        <v>44449</v>
      </c>
      <c r="O250" s="13">
        <f>IF(tab_plan[[#This Row],[5. Wdh. ]]&lt;&gt;"",tab_plan[[#This Row],[5. Wdh. ]],IFERROR(tab_plan[[#This Row],[Datum]]+VLOOKUP(tab_plan[[#This Row],[Wochentag]],tab_wiederholung[],6,0),""))</f>
        <v>44463</v>
      </c>
      <c r="P250" s="13">
        <f>IF(tab_plan[[#This Row],[6. Wdh. ]]&lt;&gt;"",tab_plan[[#This Row],[6. Wdh. ]],IFERROR(tab_plan[[#This Row],[Datum]]+VLOOKUP(tab_plan[[#This Row],[Wochentag]],tab_wiederholung[],7,0),""))</f>
        <v>44498</v>
      </c>
      <c r="Q250" s="13">
        <f>IF(tab_plan[[#This Row],[7. Wdh. ]]&lt;&gt;"",tab_plan[[#This Row],[7. Wdh. ]],IFERROR(tab_plan[[#This Row],[Datum]]+VLOOKUP(tab_plan[[#This Row],[Wochentag]],tab_wiederholung[],8,0),""))</f>
        <v>44806</v>
      </c>
      <c r="R250" s="13"/>
      <c r="S250" s="13"/>
      <c r="T250" s="13"/>
      <c r="U250" s="13"/>
      <c r="V250" s="13"/>
      <c r="W250" s="13"/>
      <c r="X250" s="13"/>
      <c r="Y250" s="13" t="str">
        <f>IF(tab_plan[[#This Row],[Aufgabe]]&lt;&gt;"",tab_plan[[#This Row],[Aufgabe]]&amp;" ("&amp;TEXT(tab_plan[[#This Row],[Datum]],"T.M.")&amp;")","")</f>
        <v/>
      </c>
      <c r="Z250" s="13" t="e" cm="1">
        <f t="array" ref="Z250">tab_plan[[#This Row],[Datum]]=INDEX(tab_feiertage[Datum],SMALL(IF((tab_feiertage[Datum]=tab_plan[[#This Row],[Datum]])*(tab_feiertage[Gültigkeit]="x"),ROW(tab_feiertage[Datum])-31),1))</f>
        <v>#NUM!</v>
      </c>
    </row>
    <row r="251" spans="1:26" x14ac:dyDescent="0.25">
      <c r="A251" s="10" t="str">
        <f>TEXT(tab_plan[[#This Row],[Datum]],"TTTT")</f>
        <v>Samstag</v>
      </c>
      <c r="B251" s="9">
        <f t="shared" si="3"/>
        <v>44443</v>
      </c>
      <c r="C251" s="6"/>
      <c r="D251" s="6" t="str" cm="1">
        <f t="array" ref="D251">IFERROR(INDEX(tab_plan[Text],SMALL(IF(tab_plan[1. Wdh. am]=tab_plan[[#This Row],[Datum]],ROW(tab_plan[1. Wdh. am])-4),1)),"")</f>
        <v/>
      </c>
      <c r="E251" s="6" t="str" cm="1">
        <f t="array" ref="E251">IFERROR(INDEX(tab_plan[Text],SMALL(IF(tab_plan[2. Wdh. am]=tab_plan[[#This Row],[Datum]],ROW(tab_plan[2. Wdh. am])-4),1)),"")</f>
        <v/>
      </c>
      <c r="F251" s="6" t="str" cm="1">
        <f t="array" ref="F251">IFERROR(INDEX(tab_plan[Text],SMALL(IF(tab_plan[3. Wdh. am]=tab_plan[[#This Row],[Datum]],ROW(tab_plan[3. Wdh. am])-4),1)),"")</f>
        <v/>
      </c>
      <c r="G251" s="6" t="str" cm="1">
        <f t="array" ref="G251">IFERROR(INDEX(tab_plan[Text],SMALL(IF(tab_plan[4. Wdh. am]=tab_plan[[#This Row],[Datum]],ROW(tab_plan[4. Wdh. am])-4),1)),"")</f>
        <v/>
      </c>
      <c r="H251" s="6" t="str" cm="1">
        <f t="array" ref="H251">IFERROR(INDEX(tab_plan[Text],SMALL(IF(tab_plan[5. Wdh. am]=tab_plan[[#This Row],[Datum]],ROW(tab_plan[5. Wdh. am])-4),1)),"")</f>
        <v/>
      </c>
      <c r="I251" s="6" t="str" cm="1">
        <f t="array" ref="I251">IFERROR(INDEX(tab_plan[Text],SMALL(IF(tab_plan[6. Wdh. am]=tab_plan[[#This Row],[Datum]],ROW(tab_plan[6. Wdh. am])-4),1)),"")</f>
        <v/>
      </c>
      <c r="J251" s="6" t="str" cm="1">
        <f t="array" ref="J251">IFERROR(INDEX(tab_plan[Text],SMALL(IF(tab_plan[7. Wdh. am]=tab_plan[[#This Row],[Datum]],ROW(tab_plan[7. Wdh. am])-4),1)),"")</f>
        <v/>
      </c>
      <c r="K251" s="13">
        <f>IF(tab_plan[[#This Row],[1. Wdh. ]]&lt;&gt;"",tab_plan[[#This Row],[1. Wdh. ]],IFERROR(tab_plan[[#This Row],[Datum]]+VLOOKUP(tab_plan[[#This Row],[Wochentag]],tab_wiederholung[],2,0),""))</f>
        <v>44443</v>
      </c>
      <c r="L251" s="13">
        <f>IF(tab_plan[[#This Row],[2. Wdh. ]]&lt;&gt;"",tab_plan[[#This Row],[2. Wdh. ]],IFERROR(tab_plan[[#This Row],[Datum]]+VLOOKUP(tab_plan[[#This Row],[Wochentag]],tab_wiederholung[],3,0),""))</f>
        <v>44444</v>
      </c>
      <c r="M251" s="13">
        <f>IF(tab_plan[[#This Row],[3. Wdh. ]]&lt;&gt;"",tab_plan[[#This Row],[3. Wdh. ]],IFERROR(tab_plan[[#This Row],[Datum]]+VLOOKUP(tab_plan[[#This Row],[Wochentag]],tab_wiederholung[],4,0),""))</f>
        <v>44446</v>
      </c>
      <c r="N251" s="13">
        <f>IF(tab_plan[[#This Row],[4. Wdh. ]]&lt;&gt;"",tab_plan[[#This Row],[4. Wdh. ]],IFERROR(tab_plan[[#This Row],[Datum]]+VLOOKUP(tab_plan[[#This Row],[Wochentag]],tab_wiederholung[],5,0),""))</f>
        <v>44450</v>
      </c>
      <c r="O251" s="13">
        <f>IF(tab_plan[[#This Row],[5. Wdh. ]]&lt;&gt;"",tab_plan[[#This Row],[5. Wdh. ]],IFERROR(tab_plan[[#This Row],[Datum]]+VLOOKUP(tab_plan[[#This Row],[Wochentag]],tab_wiederholung[],6,0),""))</f>
        <v>44464</v>
      </c>
      <c r="P251" s="13">
        <f>IF(tab_plan[[#This Row],[6. Wdh. ]]&lt;&gt;"",tab_plan[[#This Row],[6. Wdh. ]],IFERROR(tab_plan[[#This Row],[Datum]]+VLOOKUP(tab_plan[[#This Row],[Wochentag]],tab_wiederholung[],7,0),""))</f>
        <v>44499</v>
      </c>
      <c r="Q251" s="13">
        <f>IF(tab_plan[[#This Row],[7. Wdh. ]]&lt;&gt;"",tab_plan[[#This Row],[7. Wdh. ]],IFERROR(tab_plan[[#This Row],[Datum]]+VLOOKUP(tab_plan[[#This Row],[Wochentag]],tab_wiederholung[],8,0),""))</f>
        <v>44807</v>
      </c>
      <c r="R251" s="13"/>
      <c r="S251" s="13"/>
      <c r="T251" s="13"/>
      <c r="U251" s="13"/>
      <c r="V251" s="13"/>
      <c r="W251" s="13"/>
      <c r="X251" s="13"/>
      <c r="Y251" s="13" t="str">
        <f>IF(tab_plan[[#This Row],[Aufgabe]]&lt;&gt;"",tab_plan[[#This Row],[Aufgabe]]&amp;" ("&amp;TEXT(tab_plan[[#This Row],[Datum]],"T.M.")&amp;")","")</f>
        <v/>
      </c>
      <c r="Z251" s="13" t="e" cm="1">
        <f t="array" ref="Z251">tab_plan[[#This Row],[Datum]]=INDEX(tab_feiertage[Datum],SMALL(IF((tab_feiertage[Datum]=tab_plan[[#This Row],[Datum]])*(tab_feiertage[Gültigkeit]="x"),ROW(tab_feiertage[Datum])-31),1))</f>
        <v>#NUM!</v>
      </c>
    </row>
    <row r="252" spans="1:26" x14ac:dyDescent="0.25">
      <c r="A252" s="10" t="str">
        <f>TEXT(tab_plan[[#This Row],[Datum]],"TTTT")</f>
        <v>Sonntag</v>
      </c>
      <c r="B252" s="9">
        <f t="shared" si="3"/>
        <v>44444</v>
      </c>
      <c r="C252" s="6"/>
      <c r="D252" s="6" t="str" cm="1">
        <f t="array" ref="D252">IFERROR(INDEX(tab_plan[Text],SMALL(IF(tab_plan[1. Wdh. am]=tab_plan[[#This Row],[Datum]],ROW(tab_plan[1. Wdh. am])-4),1)),"")</f>
        <v/>
      </c>
      <c r="E252" s="6" t="str" cm="1">
        <f t="array" ref="E252">IFERROR(INDEX(tab_plan[Text],SMALL(IF(tab_plan[2. Wdh. am]=tab_plan[[#This Row],[Datum]],ROW(tab_plan[2. Wdh. am])-4),1)),"")</f>
        <v/>
      </c>
      <c r="F252" s="6" t="str" cm="1">
        <f t="array" ref="F252">IFERROR(INDEX(tab_plan[Text],SMALL(IF(tab_plan[3. Wdh. am]=tab_plan[[#This Row],[Datum]],ROW(tab_plan[3. Wdh. am])-4),1)),"")</f>
        <v/>
      </c>
      <c r="G252" s="6" t="str" cm="1">
        <f t="array" ref="G252">IFERROR(INDEX(tab_plan[Text],SMALL(IF(tab_plan[4. Wdh. am]=tab_plan[[#This Row],[Datum]],ROW(tab_plan[4. Wdh. am])-4),1)),"")</f>
        <v/>
      </c>
      <c r="H252" s="6" t="str" cm="1">
        <f t="array" ref="H252">IFERROR(INDEX(tab_plan[Text],SMALL(IF(tab_plan[5. Wdh. am]=tab_plan[[#This Row],[Datum]],ROW(tab_plan[5. Wdh. am])-4),1)),"")</f>
        <v/>
      </c>
      <c r="I252" s="6" t="str" cm="1">
        <f t="array" ref="I252">IFERROR(INDEX(tab_plan[Text],SMALL(IF(tab_plan[6. Wdh. am]=tab_plan[[#This Row],[Datum]],ROW(tab_plan[6. Wdh. am])-4),1)),"")</f>
        <v/>
      </c>
      <c r="J252" s="6" t="str" cm="1">
        <f t="array" ref="J252">IFERROR(INDEX(tab_plan[Text],SMALL(IF(tab_plan[7. Wdh. am]=tab_plan[[#This Row],[Datum]],ROW(tab_plan[7. Wdh. am])-4),1)),"")</f>
        <v/>
      </c>
      <c r="K252" s="13">
        <f>IF(tab_plan[[#This Row],[1. Wdh. ]]&lt;&gt;"",tab_plan[[#This Row],[1. Wdh. ]],IFERROR(tab_plan[[#This Row],[Datum]]+VLOOKUP(tab_plan[[#This Row],[Wochentag]],tab_wiederholung[],2,0),""))</f>
        <v>44444</v>
      </c>
      <c r="L252" s="13">
        <f>IF(tab_plan[[#This Row],[2. Wdh. ]]&lt;&gt;"",tab_plan[[#This Row],[2. Wdh. ]],IFERROR(tab_plan[[#This Row],[Datum]]+VLOOKUP(tab_plan[[#This Row],[Wochentag]],tab_wiederholung[],3,0),""))</f>
        <v>44445</v>
      </c>
      <c r="M252" s="13">
        <f>IF(tab_plan[[#This Row],[3. Wdh. ]]&lt;&gt;"",tab_plan[[#This Row],[3. Wdh. ]],IFERROR(tab_plan[[#This Row],[Datum]]+VLOOKUP(tab_plan[[#This Row],[Wochentag]],tab_wiederholung[],4,0),""))</f>
        <v>44447</v>
      </c>
      <c r="N252" s="13">
        <f>IF(tab_plan[[#This Row],[4. Wdh. ]]&lt;&gt;"",tab_plan[[#This Row],[4. Wdh. ]],IFERROR(tab_plan[[#This Row],[Datum]]+VLOOKUP(tab_plan[[#This Row],[Wochentag]],tab_wiederholung[],5,0),""))</f>
        <v>44451</v>
      </c>
      <c r="O252" s="13">
        <f>IF(tab_plan[[#This Row],[5. Wdh. ]]&lt;&gt;"",tab_plan[[#This Row],[5. Wdh. ]],IFERROR(tab_plan[[#This Row],[Datum]]+VLOOKUP(tab_plan[[#This Row],[Wochentag]],tab_wiederholung[],6,0),""))</f>
        <v>44465</v>
      </c>
      <c r="P252" s="13">
        <f>IF(tab_plan[[#This Row],[6. Wdh. ]]&lt;&gt;"",tab_plan[[#This Row],[6. Wdh. ]],IFERROR(tab_plan[[#This Row],[Datum]]+VLOOKUP(tab_plan[[#This Row],[Wochentag]],tab_wiederholung[],7,0),""))</f>
        <v>44500</v>
      </c>
      <c r="Q252" s="13">
        <f>IF(tab_plan[[#This Row],[7. Wdh. ]]&lt;&gt;"",tab_plan[[#This Row],[7. Wdh. ]],IFERROR(tab_plan[[#This Row],[Datum]]+VLOOKUP(tab_plan[[#This Row],[Wochentag]],tab_wiederholung[],8,0),""))</f>
        <v>44808</v>
      </c>
      <c r="R252" s="13"/>
      <c r="S252" s="13"/>
      <c r="T252" s="13"/>
      <c r="U252" s="13"/>
      <c r="V252" s="13"/>
      <c r="W252" s="13"/>
      <c r="X252" s="13"/>
      <c r="Y252" s="13" t="str">
        <f>IF(tab_plan[[#This Row],[Aufgabe]]&lt;&gt;"",tab_plan[[#This Row],[Aufgabe]]&amp;" ("&amp;TEXT(tab_plan[[#This Row],[Datum]],"T.M.")&amp;")","")</f>
        <v/>
      </c>
      <c r="Z252" s="13" t="e" cm="1">
        <f t="array" ref="Z252">tab_plan[[#This Row],[Datum]]=INDEX(tab_feiertage[Datum],SMALL(IF((tab_feiertage[Datum]=tab_plan[[#This Row],[Datum]])*(tab_feiertage[Gültigkeit]="x"),ROW(tab_feiertage[Datum])-31),1))</f>
        <v>#NUM!</v>
      </c>
    </row>
    <row r="253" spans="1:26" x14ac:dyDescent="0.25">
      <c r="A253" s="10" t="str">
        <f>TEXT(tab_plan[[#This Row],[Datum]],"TTTT")</f>
        <v>Montag</v>
      </c>
      <c r="B253" s="9">
        <f t="shared" si="3"/>
        <v>44445</v>
      </c>
      <c r="C253" s="6"/>
      <c r="D253" s="6" t="str" cm="1">
        <f t="array" ref="D253">IFERROR(INDEX(tab_plan[Text],SMALL(IF(tab_plan[1. Wdh. am]=tab_plan[[#This Row],[Datum]],ROW(tab_plan[1. Wdh. am])-4),1)),"")</f>
        <v/>
      </c>
      <c r="E253" s="6" t="str" cm="1">
        <f t="array" ref="E253">IFERROR(INDEX(tab_plan[Text],SMALL(IF(tab_plan[2. Wdh. am]=tab_plan[[#This Row],[Datum]],ROW(tab_plan[2. Wdh. am])-4),1)),"")</f>
        <v/>
      </c>
      <c r="F253" s="6" t="str" cm="1">
        <f t="array" ref="F253">IFERROR(INDEX(tab_plan[Text],SMALL(IF(tab_plan[3. Wdh. am]=tab_plan[[#This Row],[Datum]],ROW(tab_plan[3. Wdh. am])-4),1)),"")</f>
        <v/>
      </c>
      <c r="G253" s="6" t="str" cm="1">
        <f t="array" ref="G253">IFERROR(INDEX(tab_plan[Text],SMALL(IF(tab_plan[4. Wdh. am]=tab_plan[[#This Row],[Datum]],ROW(tab_plan[4. Wdh. am])-4),1)),"")</f>
        <v/>
      </c>
      <c r="H253" s="6" t="str" cm="1">
        <f t="array" ref="H253">IFERROR(INDEX(tab_plan[Text],SMALL(IF(tab_plan[5. Wdh. am]=tab_plan[[#This Row],[Datum]],ROW(tab_plan[5. Wdh. am])-4),1)),"")</f>
        <v/>
      </c>
      <c r="I253" s="6" t="str" cm="1">
        <f t="array" ref="I253">IFERROR(INDEX(tab_plan[Text],SMALL(IF(tab_plan[6. Wdh. am]=tab_plan[[#This Row],[Datum]],ROW(tab_plan[6. Wdh. am])-4),1)),"")</f>
        <v/>
      </c>
      <c r="J253" s="6" t="str" cm="1">
        <f t="array" ref="J253">IFERROR(INDEX(tab_plan[Text],SMALL(IF(tab_plan[7. Wdh. am]=tab_plan[[#This Row],[Datum]],ROW(tab_plan[7. Wdh. am])-4),1)),"")</f>
        <v/>
      </c>
      <c r="K253" s="13">
        <f>IF(tab_plan[[#This Row],[1. Wdh. ]]&lt;&gt;"",tab_plan[[#This Row],[1. Wdh. ]],IFERROR(tab_plan[[#This Row],[Datum]]+VLOOKUP(tab_plan[[#This Row],[Wochentag]],tab_wiederholung[],2,0),""))</f>
        <v>44445</v>
      </c>
      <c r="L253" s="13">
        <f>IF(tab_plan[[#This Row],[2. Wdh. ]]&lt;&gt;"",tab_plan[[#This Row],[2. Wdh. ]],IFERROR(tab_plan[[#This Row],[Datum]]+VLOOKUP(tab_plan[[#This Row],[Wochentag]],tab_wiederholung[],3,0),""))</f>
        <v>44446</v>
      </c>
      <c r="M253" s="13">
        <f>IF(tab_plan[[#This Row],[3. Wdh. ]]&lt;&gt;"",tab_plan[[#This Row],[3. Wdh. ]],IFERROR(tab_plan[[#This Row],[Datum]]+VLOOKUP(tab_plan[[#This Row],[Wochentag]],tab_wiederholung[],4,0),""))</f>
        <v>44448</v>
      </c>
      <c r="N253" s="13">
        <f>IF(tab_plan[[#This Row],[4. Wdh. ]]&lt;&gt;"",tab_plan[[#This Row],[4. Wdh. ]],IFERROR(tab_plan[[#This Row],[Datum]]+VLOOKUP(tab_plan[[#This Row],[Wochentag]],tab_wiederholung[],5,0),""))</f>
        <v>44452</v>
      </c>
      <c r="O253" s="13">
        <f>IF(tab_plan[[#This Row],[5. Wdh. ]]&lt;&gt;"",tab_plan[[#This Row],[5. Wdh. ]],IFERROR(tab_plan[[#This Row],[Datum]]+VLOOKUP(tab_plan[[#This Row],[Wochentag]],tab_wiederholung[],6,0),""))</f>
        <v>44466</v>
      </c>
      <c r="P253" s="13">
        <f>IF(tab_plan[[#This Row],[6. Wdh. ]]&lt;&gt;"",tab_plan[[#This Row],[6. Wdh. ]],IFERROR(tab_plan[[#This Row],[Datum]]+VLOOKUP(tab_plan[[#This Row],[Wochentag]],tab_wiederholung[],7,0),""))</f>
        <v>44501</v>
      </c>
      <c r="Q253" s="13">
        <f>IF(tab_plan[[#This Row],[7. Wdh. ]]&lt;&gt;"",tab_plan[[#This Row],[7. Wdh. ]],IFERROR(tab_plan[[#This Row],[Datum]]+VLOOKUP(tab_plan[[#This Row],[Wochentag]],tab_wiederholung[],8,0),""))</f>
        <v>44809</v>
      </c>
      <c r="R253" s="13"/>
      <c r="S253" s="13"/>
      <c r="T253" s="13"/>
      <c r="U253" s="13"/>
      <c r="V253" s="13"/>
      <c r="W253" s="13"/>
      <c r="X253" s="13"/>
      <c r="Y253" s="13" t="str">
        <f>IF(tab_plan[[#This Row],[Aufgabe]]&lt;&gt;"",tab_plan[[#This Row],[Aufgabe]]&amp;" ("&amp;TEXT(tab_plan[[#This Row],[Datum]],"T.M.")&amp;")","")</f>
        <v/>
      </c>
      <c r="Z253" s="13" t="e" cm="1">
        <f t="array" ref="Z253">tab_plan[[#This Row],[Datum]]=INDEX(tab_feiertage[Datum],SMALL(IF((tab_feiertage[Datum]=tab_plan[[#This Row],[Datum]])*(tab_feiertage[Gültigkeit]="x"),ROW(tab_feiertage[Datum])-31),1))</f>
        <v>#NUM!</v>
      </c>
    </row>
    <row r="254" spans="1:26" x14ac:dyDescent="0.25">
      <c r="A254" s="10" t="str">
        <f>TEXT(tab_plan[[#This Row],[Datum]],"TTTT")</f>
        <v>Dienstag</v>
      </c>
      <c r="B254" s="9">
        <f t="shared" si="3"/>
        <v>44446</v>
      </c>
      <c r="C254" s="6"/>
      <c r="D254" s="6" t="str" cm="1">
        <f t="array" ref="D254">IFERROR(INDEX(tab_plan[Text],SMALL(IF(tab_plan[1. Wdh. am]=tab_plan[[#This Row],[Datum]],ROW(tab_plan[1. Wdh. am])-4),1)),"")</f>
        <v/>
      </c>
      <c r="E254" s="6" t="str" cm="1">
        <f t="array" ref="E254">IFERROR(INDEX(tab_plan[Text],SMALL(IF(tab_plan[2. Wdh. am]=tab_plan[[#This Row],[Datum]],ROW(tab_plan[2. Wdh. am])-4),1)),"")</f>
        <v/>
      </c>
      <c r="F254" s="6" t="str" cm="1">
        <f t="array" ref="F254">IFERROR(INDEX(tab_plan[Text],SMALL(IF(tab_plan[3. Wdh. am]=tab_plan[[#This Row],[Datum]],ROW(tab_plan[3. Wdh. am])-4),1)),"")</f>
        <v/>
      </c>
      <c r="G254" s="6" t="str" cm="1">
        <f t="array" ref="G254">IFERROR(INDEX(tab_plan[Text],SMALL(IF(tab_plan[4. Wdh. am]=tab_plan[[#This Row],[Datum]],ROW(tab_plan[4. Wdh. am])-4),1)),"")</f>
        <v/>
      </c>
      <c r="H254" s="6" t="str" cm="1">
        <f t="array" ref="H254">IFERROR(INDEX(tab_plan[Text],SMALL(IF(tab_plan[5. Wdh. am]=tab_plan[[#This Row],[Datum]],ROW(tab_plan[5. Wdh. am])-4),1)),"")</f>
        <v/>
      </c>
      <c r="I254" s="6" t="str" cm="1">
        <f t="array" ref="I254">IFERROR(INDEX(tab_plan[Text],SMALL(IF(tab_plan[6. Wdh. am]=tab_plan[[#This Row],[Datum]],ROW(tab_plan[6. Wdh. am])-4),1)),"")</f>
        <v/>
      </c>
      <c r="J254" s="6" t="str" cm="1">
        <f t="array" ref="J254">IFERROR(INDEX(tab_plan[Text],SMALL(IF(tab_plan[7. Wdh. am]=tab_plan[[#This Row],[Datum]],ROW(tab_plan[7. Wdh. am])-4),1)),"")</f>
        <v/>
      </c>
      <c r="K254" s="13">
        <f>IF(tab_plan[[#This Row],[1. Wdh. ]]&lt;&gt;"",tab_plan[[#This Row],[1. Wdh. ]],IFERROR(tab_plan[[#This Row],[Datum]]+VLOOKUP(tab_plan[[#This Row],[Wochentag]],tab_wiederholung[],2,0),""))</f>
        <v>44446</v>
      </c>
      <c r="L254" s="13">
        <f>IF(tab_plan[[#This Row],[2. Wdh. ]]&lt;&gt;"",tab_plan[[#This Row],[2. Wdh. ]],IFERROR(tab_plan[[#This Row],[Datum]]+VLOOKUP(tab_plan[[#This Row],[Wochentag]],tab_wiederholung[],3,0),""))</f>
        <v>44447</v>
      </c>
      <c r="M254" s="13">
        <f>IF(tab_plan[[#This Row],[3. Wdh. ]]&lt;&gt;"",tab_plan[[#This Row],[3. Wdh. ]],IFERROR(tab_plan[[#This Row],[Datum]]+VLOOKUP(tab_plan[[#This Row],[Wochentag]],tab_wiederholung[],4,0),""))</f>
        <v>44449</v>
      </c>
      <c r="N254" s="13">
        <f>IF(tab_plan[[#This Row],[4. Wdh. ]]&lt;&gt;"",tab_plan[[#This Row],[4. Wdh. ]],IFERROR(tab_plan[[#This Row],[Datum]]+VLOOKUP(tab_plan[[#This Row],[Wochentag]],tab_wiederholung[],5,0),""))</f>
        <v>44453</v>
      </c>
      <c r="O254" s="13">
        <f>IF(tab_plan[[#This Row],[5. Wdh. ]]&lt;&gt;"",tab_plan[[#This Row],[5. Wdh. ]],IFERROR(tab_plan[[#This Row],[Datum]]+VLOOKUP(tab_plan[[#This Row],[Wochentag]],tab_wiederholung[],6,0),""))</f>
        <v>44467</v>
      </c>
      <c r="P254" s="13">
        <f>IF(tab_plan[[#This Row],[6. Wdh. ]]&lt;&gt;"",tab_plan[[#This Row],[6. Wdh. ]],IFERROR(tab_plan[[#This Row],[Datum]]+VLOOKUP(tab_plan[[#This Row],[Wochentag]],tab_wiederholung[],7,0),""))</f>
        <v>44502</v>
      </c>
      <c r="Q254" s="13">
        <f>IF(tab_plan[[#This Row],[7. Wdh. ]]&lt;&gt;"",tab_plan[[#This Row],[7. Wdh. ]],IFERROR(tab_plan[[#This Row],[Datum]]+VLOOKUP(tab_plan[[#This Row],[Wochentag]],tab_wiederholung[],8,0),""))</f>
        <v>44810</v>
      </c>
      <c r="R254" s="13"/>
      <c r="S254" s="13"/>
      <c r="T254" s="13"/>
      <c r="U254" s="13"/>
      <c r="V254" s="13"/>
      <c r="W254" s="13"/>
      <c r="X254" s="13"/>
      <c r="Y254" s="13" t="str">
        <f>IF(tab_plan[[#This Row],[Aufgabe]]&lt;&gt;"",tab_plan[[#This Row],[Aufgabe]]&amp;" ("&amp;TEXT(tab_plan[[#This Row],[Datum]],"T.M.")&amp;")","")</f>
        <v/>
      </c>
      <c r="Z254" s="13" t="e" cm="1">
        <f t="array" ref="Z254">tab_plan[[#This Row],[Datum]]=INDEX(tab_feiertage[Datum],SMALL(IF((tab_feiertage[Datum]=tab_plan[[#This Row],[Datum]])*(tab_feiertage[Gültigkeit]="x"),ROW(tab_feiertage[Datum])-31),1))</f>
        <v>#NUM!</v>
      </c>
    </row>
    <row r="255" spans="1:26" x14ac:dyDescent="0.25">
      <c r="A255" s="10" t="str">
        <f>TEXT(tab_plan[[#This Row],[Datum]],"TTTT")</f>
        <v>Mittwoch</v>
      </c>
      <c r="B255" s="9">
        <f t="shared" si="3"/>
        <v>44447</v>
      </c>
      <c r="C255" s="6"/>
      <c r="D255" s="6" t="str" cm="1">
        <f t="array" ref="D255">IFERROR(INDEX(tab_plan[Text],SMALL(IF(tab_plan[1. Wdh. am]=tab_plan[[#This Row],[Datum]],ROW(tab_plan[1. Wdh. am])-4),1)),"")</f>
        <v/>
      </c>
      <c r="E255" s="6" t="str" cm="1">
        <f t="array" ref="E255">IFERROR(INDEX(tab_plan[Text],SMALL(IF(tab_plan[2. Wdh. am]=tab_plan[[#This Row],[Datum]],ROW(tab_plan[2. Wdh. am])-4),1)),"")</f>
        <v/>
      </c>
      <c r="F255" s="6" t="str" cm="1">
        <f t="array" ref="F255">IFERROR(INDEX(tab_plan[Text],SMALL(IF(tab_plan[3. Wdh. am]=tab_plan[[#This Row],[Datum]],ROW(tab_plan[3. Wdh. am])-4),1)),"")</f>
        <v/>
      </c>
      <c r="G255" s="6" t="str" cm="1">
        <f t="array" ref="G255">IFERROR(INDEX(tab_plan[Text],SMALL(IF(tab_plan[4. Wdh. am]=tab_plan[[#This Row],[Datum]],ROW(tab_plan[4. Wdh. am])-4),1)),"")</f>
        <v/>
      </c>
      <c r="H255" s="6" t="str" cm="1">
        <f t="array" ref="H255">IFERROR(INDEX(tab_plan[Text],SMALL(IF(tab_plan[5. Wdh. am]=tab_plan[[#This Row],[Datum]],ROW(tab_plan[5. Wdh. am])-4),1)),"")</f>
        <v/>
      </c>
      <c r="I255" s="6" t="str" cm="1">
        <f t="array" ref="I255">IFERROR(INDEX(tab_plan[Text],SMALL(IF(tab_plan[6. Wdh. am]=tab_plan[[#This Row],[Datum]],ROW(tab_plan[6. Wdh. am])-4),1)),"")</f>
        <v/>
      </c>
      <c r="J255" s="6" t="str" cm="1">
        <f t="array" ref="J255">IFERROR(INDEX(tab_plan[Text],SMALL(IF(tab_plan[7. Wdh. am]=tab_plan[[#This Row],[Datum]],ROW(tab_plan[7. Wdh. am])-4),1)),"")</f>
        <v/>
      </c>
      <c r="K255" s="13">
        <f>IF(tab_plan[[#This Row],[1. Wdh. ]]&lt;&gt;"",tab_plan[[#This Row],[1. Wdh. ]],IFERROR(tab_plan[[#This Row],[Datum]]+VLOOKUP(tab_plan[[#This Row],[Wochentag]],tab_wiederholung[],2,0),""))</f>
        <v>44447</v>
      </c>
      <c r="L255" s="13">
        <f>IF(tab_plan[[#This Row],[2. Wdh. ]]&lt;&gt;"",tab_plan[[#This Row],[2. Wdh. ]],IFERROR(tab_plan[[#This Row],[Datum]]+VLOOKUP(tab_plan[[#This Row],[Wochentag]],tab_wiederholung[],3,0),""))</f>
        <v>44448</v>
      </c>
      <c r="M255" s="13">
        <f>IF(tab_plan[[#This Row],[3. Wdh. ]]&lt;&gt;"",tab_plan[[#This Row],[3. Wdh. ]],IFERROR(tab_plan[[#This Row],[Datum]]+VLOOKUP(tab_plan[[#This Row],[Wochentag]],tab_wiederholung[],4,0),""))</f>
        <v>44450</v>
      </c>
      <c r="N255" s="13">
        <f>IF(tab_plan[[#This Row],[4. Wdh. ]]&lt;&gt;"",tab_plan[[#This Row],[4. Wdh. ]],IFERROR(tab_plan[[#This Row],[Datum]]+VLOOKUP(tab_plan[[#This Row],[Wochentag]],tab_wiederholung[],5,0),""))</f>
        <v>44454</v>
      </c>
      <c r="O255" s="13">
        <f>IF(tab_plan[[#This Row],[5. Wdh. ]]&lt;&gt;"",tab_plan[[#This Row],[5. Wdh. ]],IFERROR(tab_plan[[#This Row],[Datum]]+VLOOKUP(tab_plan[[#This Row],[Wochentag]],tab_wiederholung[],6,0),""))</f>
        <v>44468</v>
      </c>
      <c r="P255" s="13">
        <f>IF(tab_plan[[#This Row],[6. Wdh. ]]&lt;&gt;"",tab_plan[[#This Row],[6. Wdh. ]],IFERROR(tab_plan[[#This Row],[Datum]]+VLOOKUP(tab_plan[[#This Row],[Wochentag]],tab_wiederholung[],7,0),""))</f>
        <v>44503</v>
      </c>
      <c r="Q255" s="13">
        <f>IF(tab_plan[[#This Row],[7. Wdh. ]]&lt;&gt;"",tab_plan[[#This Row],[7. Wdh. ]],IFERROR(tab_plan[[#This Row],[Datum]]+VLOOKUP(tab_plan[[#This Row],[Wochentag]],tab_wiederholung[],8,0),""))</f>
        <v>44811</v>
      </c>
      <c r="R255" s="13"/>
      <c r="S255" s="13"/>
      <c r="T255" s="13"/>
      <c r="U255" s="13"/>
      <c r="V255" s="13"/>
      <c r="W255" s="13"/>
      <c r="X255" s="13"/>
      <c r="Y255" s="13" t="str">
        <f>IF(tab_plan[[#This Row],[Aufgabe]]&lt;&gt;"",tab_plan[[#This Row],[Aufgabe]]&amp;" ("&amp;TEXT(tab_plan[[#This Row],[Datum]],"T.M.")&amp;")","")</f>
        <v/>
      </c>
      <c r="Z255" s="13" t="e" cm="1">
        <f t="array" ref="Z255">tab_plan[[#This Row],[Datum]]=INDEX(tab_feiertage[Datum],SMALL(IF((tab_feiertage[Datum]=tab_plan[[#This Row],[Datum]])*(tab_feiertage[Gültigkeit]="x"),ROW(tab_feiertage[Datum])-31),1))</f>
        <v>#NUM!</v>
      </c>
    </row>
    <row r="256" spans="1:26" x14ac:dyDescent="0.25">
      <c r="A256" s="10" t="str">
        <f>TEXT(tab_plan[[#This Row],[Datum]],"TTTT")</f>
        <v>Donnerstag</v>
      </c>
      <c r="B256" s="9">
        <f t="shared" si="3"/>
        <v>44448</v>
      </c>
      <c r="C256" s="6"/>
      <c r="D256" s="6" t="str" cm="1">
        <f t="array" ref="D256">IFERROR(INDEX(tab_plan[Text],SMALL(IF(tab_plan[1. Wdh. am]=tab_plan[[#This Row],[Datum]],ROW(tab_plan[1. Wdh. am])-4),1)),"")</f>
        <v/>
      </c>
      <c r="E256" s="6" t="str" cm="1">
        <f t="array" ref="E256">IFERROR(INDEX(tab_plan[Text],SMALL(IF(tab_plan[2. Wdh. am]=tab_plan[[#This Row],[Datum]],ROW(tab_plan[2. Wdh. am])-4),1)),"")</f>
        <v/>
      </c>
      <c r="F256" s="6" t="str" cm="1">
        <f t="array" ref="F256">IFERROR(INDEX(tab_plan[Text],SMALL(IF(tab_plan[3. Wdh. am]=tab_plan[[#This Row],[Datum]],ROW(tab_plan[3. Wdh. am])-4),1)),"")</f>
        <v/>
      </c>
      <c r="G256" s="6" t="str" cm="1">
        <f t="array" ref="G256">IFERROR(INDEX(tab_plan[Text],SMALL(IF(tab_plan[4. Wdh. am]=tab_plan[[#This Row],[Datum]],ROW(tab_plan[4. Wdh. am])-4),1)),"")</f>
        <v/>
      </c>
      <c r="H256" s="6" t="str" cm="1">
        <f t="array" ref="H256">IFERROR(INDEX(tab_plan[Text],SMALL(IF(tab_plan[5. Wdh. am]=tab_plan[[#This Row],[Datum]],ROW(tab_plan[5. Wdh. am])-4),1)),"")</f>
        <v/>
      </c>
      <c r="I256" s="6" t="str" cm="1">
        <f t="array" ref="I256">IFERROR(INDEX(tab_plan[Text],SMALL(IF(tab_plan[6. Wdh. am]=tab_plan[[#This Row],[Datum]],ROW(tab_plan[6. Wdh. am])-4),1)),"")</f>
        <v/>
      </c>
      <c r="J256" s="6" t="str" cm="1">
        <f t="array" ref="J256">IFERROR(INDEX(tab_plan[Text],SMALL(IF(tab_plan[7. Wdh. am]=tab_plan[[#This Row],[Datum]],ROW(tab_plan[7. Wdh. am])-4),1)),"")</f>
        <v/>
      </c>
      <c r="K256" s="13">
        <f>IF(tab_plan[[#This Row],[1. Wdh. ]]&lt;&gt;"",tab_plan[[#This Row],[1. Wdh. ]],IFERROR(tab_plan[[#This Row],[Datum]]+VLOOKUP(tab_plan[[#This Row],[Wochentag]],tab_wiederholung[],2,0),""))</f>
        <v>44448</v>
      </c>
      <c r="L256" s="13">
        <f>IF(tab_plan[[#This Row],[2. Wdh. ]]&lt;&gt;"",tab_plan[[#This Row],[2. Wdh. ]],IFERROR(tab_plan[[#This Row],[Datum]]+VLOOKUP(tab_plan[[#This Row],[Wochentag]],tab_wiederholung[],3,0),""))</f>
        <v>44449</v>
      </c>
      <c r="M256" s="13">
        <f>IF(tab_plan[[#This Row],[3. Wdh. ]]&lt;&gt;"",tab_plan[[#This Row],[3. Wdh. ]],IFERROR(tab_plan[[#This Row],[Datum]]+VLOOKUP(tab_plan[[#This Row],[Wochentag]],tab_wiederholung[],4,0),""))</f>
        <v>44451</v>
      </c>
      <c r="N256" s="13">
        <f>IF(tab_plan[[#This Row],[4. Wdh. ]]&lt;&gt;"",tab_plan[[#This Row],[4. Wdh. ]],IFERROR(tab_plan[[#This Row],[Datum]]+VLOOKUP(tab_plan[[#This Row],[Wochentag]],tab_wiederholung[],5,0),""))</f>
        <v>44455</v>
      </c>
      <c r="O256" s="13">
        <f>IF(tab_plan[[#This Row],[5. Wdh. ]]&lt;&gt;"",tab_plan[[#This Row],[5. Wdh. ]],IFERROR(tab_plan[[#This Row],[Datum]]+VLOOKUP(tab_plan[[#This Row],[Wochentag]],tab_wiederholung[],6,0),""))</f>
        <v>44469</v>
      </c>
      <c r="P256" s="13">
        <f>IF(tab_plan[[#This Row],[6. Wdh. ]]&lt;&gt;"",tab_plan[[#This Row],[6. Wdh. ]],IFERROR(tab_plan[[#This Row],[Datum]]+VLOOKUP(tab_plan[[#This Row],[Wochentag]],tab_wiederholung[],7,0),""))</f>
        <v>44504</v>
      </c>
      <c r="Q256" s="13">
        <f>IF(tab_plan[[#This Row],[7. Wdh. ]]&lt;&gt;"",tab_plan[[#This Row],[7. Wdh. ]],IFERROR(tab_plan[[#This Row],[Datum]]+VLOOKUP(tab_plan[[#This Row],[Wochentag]],tab_wiederholung[],8,0),""))</f>
        <v>44812</v>
      </c>
      <c r="R256" s="13"/>
      <c r="S256" s="13"/>
      <c r="T256" s="13"/>
      <c r="U256" s="13"/>
      <c r="V256" s="13"/>
      <c r="W256" s="13"/>
      <c r="X256" s="13"/>
      <c r="Y256" s="13" t="str">
        <f>IF(tab_plan[[#This Row],[Aufgabe]]&lt;&gt;"",tab_plan[[#This Row],[Aufgabe]]&amp;" ("&amp;TEXT(tab_plan[[#This Row],[Datum]],"T.M.")&amp;")","")</f>
        <v/>
      </c>
      <c r="Z256" s="13" t="e" cm="1">
        <f t="array" ref="Z256">tab_plan[[#This Row],[Datum]]=INDEX(tab_feiertage[Datum],SMALL(IF((tab_feiertage[Datum]=tab_plan[[#This Row],[Datum]])*(tab_feiertage[Gültigkeit]="x"),ROW(tab_feiertage[Datum])-31),1))</f>
        <v>#NUM!</v>
      </c>
    </row>
    <row r="257" spans="1:26" x14ac:dyDescent="0.25">
      <c r="A257" s="10" t="str">
        <f>TEXT(tab_plan[[#This Row],[Datum]],"TTTT")</f>
        <v>Freitag</v>
      </c>
      <c r="B257" s="9">
        <f t="shared" si="3"/>
        <v>44449</v>
      </c>
      <c r="C257" s="6"/>
      <c r="D257" s="6" t="str" cm="1">
        <f t="array" ref="D257">IFERROR(INDEX(tab_plan[Text],SMALL(IF(tab_plan[1. Wdh. am]=tab_plan[[#This Row],[Datum]],ROW(tab_plan[1. Wdh. am])-4),1)),"")</f>
        <v/>
      </c>
      <c r="E257" s="6" t="str" cm="1">
        <f t="array" ref="E257">IFERROR(INDEX(tab_plan[Text],SMALL(IF(tab_plan[2. Wdh. am]=tab_plan[[#This Row],[Datum]],ROW(tab_plan[2. Wdh. am])-4),1)),"")</f>
        <v/>
      </c>
      <c r="F257" s="6" t="str" cm="1">
        <f t="array" ref="F257">IFERROR(INDEX(tab_plan[Text],SMALL(IF(tab_plan[3. Wdh. am]=tab_plan[[#This Row],[Datum]],ROW(tab_plan[3. Wdh. am])-4),1)),"")</f>
        <v/>
      </c>
      <c r="G257" s="6" t="str" cm="1">
        <f t="array" ref="G257">IFERROR(INDEX(tab_plan[Text],SMALL(IF(tab_plan[4. Wdh. am]=tab_plan[[#This Row],[Datum]],ROW(tab_plan[4. Wdh. am])-4),1)),"")</f>
        <v/>
      </c>
      <c r="H257" s="6" t="str" cm="1">
        <f t="array" ref="H257">IFERROR(INDEX(tab_plan[Text],SMALL(IF(tab_plan[5. Wdh. am]=tab_plan[[#This Row],[Datum]],ROW(tab_plan[5. Wdh. am])-4),1)),"")</f>
        <v/>
      </c>
      <c r="I257" s="6" t="str" cm="1">
        <f t="array" ref="I257">IFERROR(INDEX(tab_plan[Text],SMALL(IF(tab_plan[6. Wdh. am]=tab_plan[[#This Row],[Datum]],ROW(tab_plan[6. Wdh. am])-4),1)),"")</f>
        <v/>
      </c>
      <c r="J257" s="6" t="str" cm="1">
        <f t="array" ref="J257">IFERROR(INDEX(tab_plan[Text],SMALL(IF(tab_plan[7. Wdh. am]=tab_plan[[#This Row],[Datum]],ROW(tab_plan[7. Wdh. am])-4),1)),"")</f>
        <v/>
      </c>
      <c r="K257" s="13">
        <f>IF(tab_plan[[#This Row],[1. Wdh. ]]&lt;&gt;"",tab_plan[[#This Row],[1. Wdh. ]],IFERROR(tab_plan[[#This Row],[Datum]]+VLOOKUP(tab_plan[[#This Row],[Wochentag]],tab_wiederholung[],2,0),""))</f>
        <v>44449</v>
      </c>
      <c r="L257" s="13">
        <f>IF(tab_plan[[#This Row],[2. Wdh. ]]&lt;&gt;"",tab_plan[[#This Row],[2. Wdh. ]],IFERROR(tab_plan[[#This Row],[Datum]]+VLOOKUP(tab_plan[[#This Row],[Wochentag]],tab_wiederholung[],3,0),""))</f>
        <v>44450</v>
      </c>
      <c r="M257" s="13">
        <f>IF(tab_plan[[#This Row],[3. Wdh. ]]&lt;&gt;"",tab_plan[[#This Row],[3. Wdh. ]],IFERROR(tab_plan[[#This Row],[Datum]]+VLOOKUP(tab_plan[[#This Row],[Wochentag]],tab_wiederholung[],4,0),""))</f>
        <v>44452</v>
      </c>
      <c r="N257" s="13">
        <f>IF(tab_plan[[#This Row],[4. Wdh. ]]&lt;&gt;"",tab_plan[[#This Row],[4. Wdh. ]],IFERROR(tab_plan[[#This Row],[Datum]]+VLOOKUP(tab_plan[[#This Row],[Wochentag]],tab_wiederholung[],5,0),""))</f>
        <v>44456</v>
      </c>
      <c r="O257" s="13">
        <f>IF(tab_plan[[#This Row],[5. Wdh. ]]&lt;&gt;"",tab_plan[[#This Row],[5. Wdh. ]],IFERROR(tab_plan[[#This Row],[Datum]]+VLOOKUP(tab_plan[[#This Row],[Wochentag]],tab_wiederholung[],6,0),""))</f>
        <v>44470</v>
      </c>
      <c r="P257" s="13">
        <f>IF(tab_plan[[#This Row],[6. Wdh. ]]&lt;&gt;"",tab_plan[[#This Row],[6. Wdh. ]],IFERROR(tab_plan[[#This Row],[Datum]]+VLOOKUP(tab_plan[[#This Row],[Wochentag]],tab_wiederholung[],7,0),""))</f>
        <v>44505</v>
      </c>
      <c r="Q257" s="13">
        <f>IF(tab_plan[[#This Row],[7. Wdh. ]]&lt;&gt;"",tab_plan[[#This Row],[7. Wdh. ]],IFERROR(tab_plan[[#This Row],[Datum]]+VLOOKUP(tab_plan[[#This Row],[Wochentag]],tab_wiederholung[],8,0),""))</f>
        <v>44813</v>
      </c>
      <c r="R257" s="13"/>
      <c r="S257" s="13"/>
      <c r="T257" s="13"/>
      <c r="U257" s="13"/>
      <c r="V257" s="13"/>
      <c r="W257" s="13"/>
      <c r="X257" s="13"/>
      <c r="Y257" s="13" t="str">
        <f>IF(tab_plan[[#This Row],[Aufgabe]]&lt;&gt;"",tab_plan[[#This Row],[Aufgabe]]&amp;" ("&amp;TEXT(tab_plan[[#This Row],[Datum]],"T.M.")&amp;")","")</f>
        <v/>
      </c>
      <c r="Z257" s="13" t="e" cm="1">
        <f t="array" ref="Z257">tab_plan[[#This Row],[Datum]]=INDEX(tab_feiertage[Datum],SMALL(IF((tab_feiertage[Datum]=tab_plan[[#This Row],[Datum]])*(tab_feiertage[Gültigkeit]="x"),ROW(tab_feiertage[Datum])-31),1))</f>
        <v>#NUM!</v>
      </c>
    </row>
    <row r="258" spans="1:26" x14ac:dyDescent="0.25">
      <c r="A258" s="10" t="str">
        <f>TEXT(tab_plan[[#This Row],[Datum]],"TTTT")</f>
        <v>Samstag</v>
      </c>
      <c r="B258" s="9">
        <f t="shared" si="3"/>
        <v>44450</v>
      </c>
      <c r="C258" s="6"/>
      <c r="D258" s="6" t="str" cm="1">
        <f t="array" ref="D258">IFERROR(INDEX(tab_plan[Text],SMALL(IF(tab_plan[1. Wdh. am]=tab_plan[[#This Row],[Datum]],ROW(tab_plan[1. Wdh. am])-4),1)),"")</f>
        <v/>
      </c>
      <c r="E258" s="6" t="str" cm="1">
        <f t="array" ref="E258">IFERROR(INDEX(tab_plan[Text],SMALL(IF(tab_plan[2. Wdh. am]=tab_plan[[#This Row],[Datum]],ROW(tab_plan[2. Wdh. am])-4),1)),"")</f>
        <v/>
      </c>
      <c r="F258" s="6" t="str" cm="1">
        <f t="array" ref="F258">IFERROR(INDEX(tab_plan[Text],SMALL(IF(tab_plan[3. Wdh. am]=tab_plan[[#This Row],[Datum]],ROW(tab_plan[3. Wdh. am])-4),1)),"")</f>
        <v/>
      </c>
      <c r="G258" s="6" t="str" cm="1">
        <f t="array" ref="G258">IFERROR(INDEX(tab_plan[Text],SMALL(IF(tab_plan[4. Wdh. am]=tab_plan[[#This Row],[Datum]],ROW(tab_plan[4. Wdh. am])-4),1)),"")</f>
        <v/>
      </c>
      <c r="H258" s="6" t="str" cm="1">
        <f t="array" ref="H258">IFERROR(INDEX(tab_plan[Text],SMALL(IF(tab_plan[5. Wdh. am]=tab_plan[[#This Row],[Datum]],ROW(tab_plan[5. Wdh. am])-4),1)),"")</f>
        <v/>
      </c>
      <c r="I258" s="6" t="str" cm="1">
        <f t="array" ref="I258">IFERROR(INDEX(tab_plan[Text],SMALL(IF(tab_plan[6. Wdh. am]=tab_plan[[#This Row],[Datum]],ROW(tab_plan[6. Wdh. am])-4),1)),"")</f>
        <v/>
      </c>
      <c r="J258" s="6" t="str" cm="1">
        <f t="array" ref="J258">IFERROR(INDEX(tab_plan[Text],SMALL(IF(tab_plan[7. Wdh. am]=tab_plan[[#This Row],[Datum]],ROW(tab_plan[7. Wdh. am])-4),1)),"")</f>
        <v/>
      </c>
      <c r="K258" s="13">
        <f>IF(tab_plan[[#This Row],[1. Wdh. ]]&lt;&gt;"",tab_plan[[#This Row],[1. Wdh. ]],IFERROR(tab_plan[[#This Row],[Datum]]+VLOOKUP(tab_plan[[#This Row],[Wochentag]],tab_wiederholung[],2,0),""))</f>
        <v>44450</v>
      </c>
      <c r="L258" s="13">
        <f>IF(tab_plan[[#This Row],[2. Wdh. ]]&lt;&gt;"",tab_plan[[#This Row],[2. Wdh. ]],IFERROR(tab_plan[[#This Row],[Datum]]+VLOOKUP(tab_plan[[#This Row],[Wochentag]],tab_wiederholung[],3,0),""))</f>
        <v>44451</v>
      </c>
      <c r="M258" s="13">
        <f>IF(tab_plan[[#This Row],[3. Wdh. ]]&lt;&gt;"",tab_plan[[#This Row],[3. Wdh. ]],IFERROR(tab_plan[[#This Row],[Datum]]+VLOOKUP(tab_plan[[#This Row],[Wochentag]],tab_wiederholung[],4,0),""))</f>
        <v>44453</v>
      </c>
      <c r="N258" s="13">
        <f>IF(tab_plan[[#This Row],[4. Wdh. ]]&lt;&gt;"",tab_plan[[#This Row],[4. Wdh. ]],IFERROR(tab_plan[[#This Row],[Datum]]+VLOOKUP(tab_plan[[#This Row],[Wochentag]],tab_wiederholung[],5,0),""))</f>
        <v>44457</v>
      </c>
      <c r="O258" s="13">
        <f>IF(tab_plan[[#This Row],[5. Wdh. ]]&lt;&gt;"",tab_plan[[#This Row],[5. Wdh. ]],IFERROR(tab_plan[[#This Row],[Datum]]+VLOOKUP(tab_plan[[#This Row],[Wochentag]],tab_wiederholung[],6,0),""))</f>
        <v>44471</v>
      </c>
      <c r="P258" s="13">
        <f>IF(tab_plan[[#This Row],[6. Wdh. ]]&lt;&gt;"",tab_plan[[#This Row],[6. Wdh. ]],IFERROR(tab_plan[[#This Row],[Datum]]+VLOOKUP(tab_plan[[#This Row],[Wochentag]],tab_wiederholung[],7,0),""))</f>
        <v>44506</v>
      </c>
      <c r="Q258" s="13">
        <f>IF(tab_plan[[#This Row],[7. Wdh. ]]&lt;&gt;"",tab_plan[[#This Row],[7. Wdh. ]],IFERROR(tab_plan[[#This Row],[Datum]]+VLOOKUP(tab_plan[[#This Row],[Wochentag]],tab_wiederholung[],8,0),""))</f>
        <v>44814</v>
      </c>
      <c r="R258" s="13"/>
      <c r="S258" s="13"/>
      <c r="T258" s="13"/>
      <c r="U258" s="13"/>
      <c r="V258" s="13"/>
      <c r="W258" s="13"/>
      <c r="X258" s="13"/>
      <c r="Y258" s="13" t="str">
        <f>IF(tab_plan[[#This Row],[Aufgabe]]&lt;&gt;"",tab_plan[[#This Row],[Aufgabe]]&amp;" ("&amp;TEXT(tab_plan[[#This Row],[Datum]],"T.M.")&amp;")","")</f>
        <v/>
      </c>
      <c r="Z258" s="13" t="e" cm="1">
        <f t="array" ref="Z258">tab_plan[[#This Row],[Datum]]=INDEX(tab_feiertage[Datum],SMALL(IF((tab_feiertage[Datum]=tab_plan[[#This Row],[Datum]])*(tab_feiertage[Gültigkeit]="x"),ROW(tab_feiertage[Datum])-31),1))</f>
        <v>#NUM!</v>
      </c>
    </row>
    <row r="259" spans="1:26" x14ac:dyDescent="0.25">
      <c r="A259" s="10" t="str">
        <f>TEXT(tab_plan[[#This Row],[Datum]],"TTTT")</f>
        <v>Sonntag</v>
      </c>
      <c r="B259" s="9">
        <f t="shared" si="3"/>
        <v>44451</v>
      </c>
      <c r="C259" s="6"/>
      <c r="D259" s="6" t="str" cm="1">
        <f t="array" ref="D259">IFERROR(INDEX(tab_plan[Text],SMALL(IF(tab_plan[1. Wdh. am]=tab_plan[[#This Row],[Datum]],ROW(tab_plan[1. Wdh. am])-4),1)),"")</f>
        <v/>
      </c>
      <c r="E259" s="6" t="str" cm="1">
        <f t="array" ref="E259">IFERROR(INDEX(tab_plan[Text],SMALL(IF(tab_plan[2. Wdh. am]=tab_plan[[#This Row],[Datum]],ROW(tab_plan[2. Wdh. am])-4),1)),"")</f>
        <v/>
      </c>
      <c r="F259" s="6" t="str" cm="1">
        <f t="array" ref="F259">IFERROR(INDEX(tab_plan[Text],SMALL(IF(tab_plan[3. Wdh. am]=tab_plan[[#This Row],[Datum]],ROW(tab_plan[3. Wdh. am])-4),1)),"")</f>
        <v/>
      </c>
      <c r="G259" s="6" t="str" cm="1">
        <f t="array" ref="G259">IFERROR(INDEX(tab_plan[Text],SMALL(IF(tab_plan[4. Wdh. am]=tab_plan[[#This Row],[Datum]],ROW(tab_plan[4. Wdh. am])-4),1)),"")</f>
        <v/>
      </c>
      <c r="H259" s="6" t="str" cm="1">
        <f t="array" ref="H259">IFERROR(INDEX(tab_plan[Text],SMALL(IF(tab_plan[5. Wdh. am]=tab_plan[[#This Row],[Datum]],ROW(tab_plan[5. Wdh. am])-4),1)),"")</f>
        <v/>
      </c>
      <c r="I259" s="6" t="str" cm="1">
        <f t="array" ref="I259">IFERROR(INDEX(tab_plan[Text],SMALL(IF(tab_plan[6. Wdh. am]=tab_plan[[#This Row],[Datum]],ROW(tab_plan[6. Wdh. am])-4),1)),"")</f>
        <v/>
      </c>
      <c r="J259" s="6" t="str" cm="1">
        <f t="array" ref="J259">IFERROR(INDEX(tab_plan[Text],SMALL(IF(tab_plan[7. Wdh. am]=tab_plan[[#This Row],[Datum]],ROW(tab_plan[7. Wdh. am])-4),1)),"")</f>
        <v/>
      </c>
      <c r="K259" s="13">
        <f>IF(tab_plan[[#This Row],[1. Wdh. ]]&lt;&gt;"",tab_plan[[#This Row],[1. Wdh. ]],IFERROR(tab_plan[[#This Row],[Datum]]+VLOOKUP(tab_plan[[#This Row],[Wochentag]],tab_wiederholung[],2,0),""))</f>
        <v>44451</v>
      </c>
      <c r="L259" s="13">
        <f>IF(tab_plan[[#This Row],[2. Wdh. ]]&lt;&gt;"",tab_plan[[#This Row],[2. Wdh. ]],IFERROR(tab_plan[[#This Row],[Datum]]+VLOOKUP(tab_plan[[#This Row],[Wochentag]],tab_wiederholung[],3,0),""))</f>
        <v>44452</v>
      </c>
      <c r="M259" s="13">
        <f>IF(tab_plan[[#This Row],[3. Wdh. ]]&lt;&gt;"",tab_plan[[#This Row],[3. Wdh. ]],IFERROR(tab_plan[[#This Row],[Datum]]+VLOOKUP(tab_plan[[#This Row],[Wochentag]],tab_wiederholung[],4,0),""))</f>
        <v>44454</v>
      </c>
      <c r="N259" s="13">
        <f>IF(tab_plan[[#This Row],[4. Wdh. ]]&lt;&gt;"",tab_plan[[#This Row],[4. Wdh. ]],IFERROR(tab_plan[[#This Row],[Datum]]+VLOOKUP(tab_plan[[#This Row],[Wochentag]],tab_wiederholung[],5,0),""))</f>
        <v>44458</v>
      </c>
      <c r="O259" s="13">
        <f>IF(tab_plan[[#This Row],[5. Wdh. ]]&lt;&gt;"",tab_plan[[#This Row],[5. Wdh. ]],IFERROR(tab_plan[[#This Row],[Datum]]+VLOOKUP(tab_plan[[#This Row],[Wochentag]],tab_wiederholung[],6,0),""))</f>
        <v>44472</v>
      </c>
      <c r="P259" s="13">
        <f>IF(tab_plan[[#This Row],[6. Wdh. ]]&lt;&gt;"",tab_plan[[#This Row],[6. Wdh. ]],IFERROR(tab_plan[[#This Row],[Datum]]+VLOOKUP(tab_plan[[#This Row],[Wochentag]],tab_wiederholung[],7,0),""))</f>
        <v>44507</v>
      </c>
      <c r="Q259" s="13">
        <f>IF(tab_plan[[#This Row],[7. Wdh. ]]&lt;&gt;"",tab_plan[[#This Row],[7. Wdh. ]],IFERROR(tab_plan[[#This Row],[Datum]]+VLOOKUP(tab_plan[[#This Row],[Wochentag]],tab_wiederholung[],8,0),""))</f>
        <v>44815</v>
      </c>
      <c r="R259" s="13"/>
      <c r="S259" s="13"/>
      <c r="T259" s="13"/>
      <c r="U259" s="13"/>
      <c r="V259" s="13"/>
      <c r="W259" s="13"/>
      <c r="X259" s="13"/>
      <c r="Y259" s="13" t="str">
        <f>IF(tab_plan[[#This Row],[Aufgabe]]&lt;&gt;"",tab_plan[[#This Row],[Aufgabe]]&amp;" ("&amp;TEXT(tab_plan[[#This Row],[Datum]],"T.M.")&amp;")","")</f>
        <v/>
      </c>
      <c r="Z259" s="13" t="e" cm="1">
        <f t="array" ref="Z259">tab_plan[[#This Row],[Datum]]=INDEX(tab_feiertage[Datum],SMALL(IF((tab_feiertage[Datum]=tab_plan[[#This Row],[Datum]])*(tab_feiertage[Gültigkeit]="x"),ROW(tab_feiertage[Datum])-31),1))</f>
        <v>#NUM!</v>
      </c>
    </row>
    <row r="260" spans="1:26" x14ac:dyDescent="0.25">
      <c r="A260" s="10" t="str">
        <f>TEXT(tab_plan[[#This Row],[Datum]],"TTTT")</f>
        <v>Montag</v>
      </c>
      <c r="B260" s="9">
        <f t="shared" si="3"/>
        <v>44452</v>
      </c>
      <c r="C260" s="6"/>
      <c r="D260" s="6" t="str" cm="1">
        <f t="array" ref="D260">IFERROR(INDEX(tab_plan[Text],SMALL(IF(tab_plan[1. Wdh. am]=tab_plan[[#This Row],[Datum]],ROW(tab_plan[1. Wdh. am])-4),1)),"")</f>
        <v/>
      </c>
      <c r="E260" s="6" t="str" cm="1">
        <f t="array" ref="E260">IFERROR(INDEX(tab_plan[Text],SMALL(IF(tab_plan[2. Wdh. am]=tab_plan[[#This Row],[Datum]],ROW(tab_plan[2. Wdh. am])-4),1)),"")</f>
        <v/>
      </c>
      <c r="F260" s="6" t="str" cm="1">
        <f t="array" ref="F260">IFERROR(INDEX(tab_plan[Text],SMALL(IF(tab_plan[3. Wdh. am]=tab_plan[[#This Row],[Datum]],ROW(tab_plan[3. Wdh. am])-4),1)),"")</f>
        <v/>
      </c>
      <c r="G260" s="6" t="str" cm="1">
        <f t="array" ref="G260">IFERROR(INDEX(tab_plan[Text],SMALL(IF(tab_plan[4. Wdh. am]=tab_plan[[#This Row],[Datum]],ROW(tab_plan[4. Wdh. am])-4),1)),"")</f>
        <v/>
      </c>
      <c r="H260" s="6" t="str" cm="1">
        <f t="array" ref="H260">IFERROR(INDEX(tab_plan[Text],SMALL(IF(tab_plan[5. Wdh. am]=tab_plan[[#This Row],[Datum]],ROW(tab_plan[5. Wdh. am])-4),1)),"")</f>
        <v/>
      </c>
      <c r="I260" s="6" t="str" cm="1">
        <f t="array" ref="I260">IFERROR(INDEX(tab_plan[Text],SMALL(IF(tab_plan[6. Wdh. am]=tab_plan[[#This Row],[Datum]],ROW(tab_plan[6. Wdh. am])-4),1)),"")</f>
        <v/>
      </c>
      <c r="J260" s="6" t="str" cm="1">
        <f t="array" ref="J260">IFERROR(INDEX(tab_plan[Text],SMALL(IF(tab_plan[7. Wdh. am]=tab_plan[[#This Row],[Datum]],ROW(tab_plan[7. Wdh. am])-4),1)),"")</f>
        <v/>
      </c>
      <c r="K260" s="13">
        <f>IF(tab_plan[[#This Row],[1. Wdh. ]]&lt;&gt;"",tab_plan[[#This Row],[1. Wdh. ]],IFERROR(tab_plan[[#This Row],[Datum]]+VLOOKUP(tab_plan[[#This Row],[Wochentag]],tab_wiederholung[],2,0),""))</f>
        <v>44452</v>
      </c>
      <c r="L260" s="13">
        <f>IF(tab_plan[[#This Row],[2. Wdh. ]]&lt;&gt;"",tab_plan[[#This Row],[2. Wdh. ]],IFERROR(tab_plan[[#This Row],[Datum]]+VLOOKUP(tab_plan[[#This Row],[Wochentag]],tab_wiederholung[],3,0),""))</f>
        <v>44453</v>
      </c>
      <c r="M260" s="13">
        <f>IF(tab_plan[[#This Row],[3. Wdh. ]]&lt;&gt;"",tab_plan[[#This Row],[3. Wdh. ]],IFERROR(tab_plan[[#This Row],[Datum]]+VLOOKUP(tab_plan[[#This Row],[Wochentag]],tab_wiederholung[],4,0),""))</f>
        <v>44455</v>
      </c>
      <c r="N260" s="13">
        <f>IF(tab_plan[[#This Row],[4. Wdh. ]]&lt;&gt;"",tab_plan[[#This Row],[4. Wdh. ]],IFERROR(tab_plan[[#This Row],[Datum]]+VLOOKUP(tab_plan[[#This Row],[Wochentag]],tab_wiederholung[],5,0),""))</f>
        <v>44459</v>
      </c>
      <c r="O260" s="13">
        <f>IF(tab_plan[[#This Row],[5. Wdh. ]]&lt;&gt;"",tab_plan[[#This Row],[5. Wdh. ]],IFERROR(tab_plan[[#This Row],[Datum]]+VLOOKUP(tab_plan[[#This Row],[Wochentag]],tab_wiederholung[],6,0),""))</f>
        <v>44473</v>
      </c>
      <c r="P260" s="13">
        <f>IF(tab_plan[[#This Row],[6. Wdh. ]]&lt;&gt;"",tab_plan[[#This Row],[6. Wdh. ]],IFERROR(tab_plan[[#This Row],[Datum]]+VLOOKUP(tab_plan[[#This Row],[Wochentag]],tab_wiederholung[],7,0),""))</f>
        <v>44508</v>
      </c>
      <c r="Q260" s="13">
        <f>IF(tab_plan[[#This Row],[7. Wdh. ]]&lt;&gt;"",tab_plan[[#This Row],[7. Wdh. ]],IFERROR(tab_plan[[#This Row],[Datum]]+VLOOKUP(tab_plan[[#This Row],[Wochentag]],tab_wiederholung[],8,0),""))</f>
        <v>44816</v>
      </c>
      <c r="R260" s="13"/>
      <c r="S260" s="13"/>
      <c r="T260" s="13"/>
      <c r="U260" s="13"/>
      <c r="V260" s="13"/>
      <c r="W260" s="13"/>
      <c r="X260" s="13"/>
      <c r="Y260" s="13" t="str">
        <f>IF(tab_plan[[#This Row],[Aufgabe]]&lt;&gt;"",tab_plan[[#This Row],[Aufgabe]]&amp;" ("&amp;TEXT(tab_plan[[#This Row],[Datum]],"T.M.")&amp;")","")</f>
        <v/>
      </c>
      <c r="Z260" s="13" t="e" cm="1">
        <f t="array" ref="Z260">tab_plan[[#This Row],[Datum]]=INDEX(tab_feiertage[Datum],SMALL(IF((tab_feiertage[Datum]=tab_plan[[#This Row],[Datum]])*(tab_feiertage[Gültigkeit]="x"),ROW(tab_feiertage[Datum])-31),1))</f>
        <v>#NUM!</v>
      </c>
    </row>
    <row r="261" spans="1:26" x14ac:dyDescent="0.25">
      <c r="A261" s="10" t="str">
        <f>TEXT(tab_plan[[#This Row],[Datum]],"TTTT")</f>
        <v>Dienstag</v>
      </c>
      <c r="B261" s="9">
        <f t="shared" si="3"/>
        <v>44453</v>
      </c>
      <c r="C261" s="6"/>
      <c r="D261" s="6" t="str" cm="1">
        <f t="array" ref="D261">IFERROR(INDEX(tab_plan[Text],SMALL(IF(tab_plan[1. Wdh. am]=tab_plan[[#This Row],[Datum]],ROW(tab_plan[1. Wdh. am])-4),1)),"")</f>
        <v/>
      </c>
      <c r="E261" s="6" t="str" cm="1">
        <f t="array" ref="E261">IFERROR(INDEX(tab_plan[Text],SMALL(IF(tab_plan[2. Wdh. am]=tab_plan[[#This Row],[Datum]],ROW(tab_plan[2. Wdh. am])-4),1)),"")</f>
        <v/>
      </c>
      <c r="F261" s="6" t="str" cm="1">
        <f t="array" ref="F261">IFERROR(INDEX(tab_plan[Text],SMALL(IF(tab_plan[3. Wdh. am]=tab_plan[[#This Row],[Datum]],ROW(tab_plan[3. Wdh. am])-4),1)),"")</f>
        <v/>
      </c>
      <c r="G261" s="6" t="str" cm="1">
        <f t="array" ref="G261">IFERROR(INDEX(tab_plan[Text],SMALL(IF(tab_plan[4. Wdh. am]=tab_plan[[#This Row],[Datum]],ROW(tab_plan[4. Wdh. am])-4),1)),"")</f>
        <v/>
      </c>
      <c r="H261" s="6" t="str" cm="1">
        <f t="array" ref="H261">IFERROR(INDEX(tab_plan[Text],SMALL(IF(tab_plan[5. Wdh. am]=tab_plan[[#This Row],[Datum]],ROW(tab_plan[5. Wdh. am])-4),1)),"")</f>
        <v/>
      </c>
      <c r="I261" s="6" t="str" cm="1">
        <f t="array" ref="I261">IFERROR(INDEX(tab_plan[Text],SMALL(IF(tab_plan[6. Wdh. am]=tab_plan[[#This Row],[Datum]],ROW(tab_plan[6. Wdh. am])-4),1)),"")</f>
        <v/>
      </c>
      <c r="J261" s="6" t="str" cm="1">
        <f t="array" ref="J261">IFERROR(INDEX(tab_plan[Text],SMALL(IF(tab_plan[7. Wdh. am]=tab_plan[[#This Row],[Datum]],ROW(tab_plan[7. Wdh. am])-4),1)),"")</f>
        <v/>
      </c>
      <c r="K261" s="13">
        <f>IF(tab_plan[[#This Row],[1. Wdh. ]]&lt;&gt;"",tab_plan[[#This Row],[1. Wdh. ]],IFERROR(tab_plan[[#This Row],[Datum]]+VLOOKUP(tab_plan[[#This Row],[Wochentag]],tab_wiederholung[],2,0),""))</f>
        <v>44453</v>
      </c>
      <c r="L261" s="13">
        <f>IF(tab_plan[[#This Row],[2. Wdh. ]]&lt;&gt;"",tab_plan[[#This Row],[2. Wdh. ]],IFERROR(tab_plan[[#This Row],[Datum]]+VLOOKUP(tab_plan[[#This Row],[Wochentag]],tab_wiederholung[],3,0),""))</f>
        <v>44454</v>
      </c>
      <c r="M261" s="13">
        <f>IF(tab_plan[[#This Row],[3. Wdh. ]]&lt;&gt;"",tab_plan[[#This Row],[3. Wdh. ]],IFERROR(tab_plan[[#This Row],[Datum]]+VLOOKUP(tab_plan[[#This Row],[Wochentag]],tab_wiederholung[],4,0),""))</f>
        <v>44456</v>
      </c>
      <c r="N261" s="13">
        <f>IF(tab_plan[[#This Row],[4. Wdh. ]]&lt;&gt;"",tab_plan[[#This Row],[4. Wdh. ]],IFERROR(tab_plan[[#This Row],[Datum]]+VLOOKUP(tab_plan[[#This Row],[Wochentag]],tab_wiederholung[],5,0),""))</f>
        <v>44460</v>
      </c>
      <c r="O261" s="13">
        <f>IF(tab_plan[[#This Row],[5. Wdh. ]]&lt;&gt;"",tab_plan[[#This Row],[5. Wdh. ]],IFERROR(tab_plan[[#This Row],[Datum]]+VLOOKUP(tab_plan[[#This Row],[Wochentag]],tab_wiederholung[],6,0),""))</f>
        <v>44474</v>
      </c>
      <c r="P261" s="13">
        <f>IF(tab_plan[[#This Row],[6. Wdh. ]]&lt;&gt;"",tab_plan[[#This Row],[6. Wdh. ]],IFERROR(tab_plan[[#This Row],[Datum]]+VLOOKUP(tab_plan[[#This Row],[Wochentag]],tab_wiederholung[],7,0),""))</f>
        <v>44509</v>
      </c>
      <c r="Q261" s="13">
        <f>IF(tab_plan[[#This Row],[7. Wdh. ]]&lt;&gt;"",tab_plan[[#This Row],[7. Wdh. ]],IFERROR(tab_plan[[#This Row],[Datum]]+VLOOKUP(tab_plan[[#This Row],[Wochentag]],tab_wiederholung[],8,0),""))</f>
        <v>44817</v>
      </c>
      <c r="R261" s="13"/>
      <c r="S261" s="13"/>
      <c r="T261" s="13"/>
      <c r="U261" s="13"/>
      <c r="V261" s="13"/>
      <c r="W261" s="13"/>
      <c r="X261" s="13"/>
      <c r="Y261" s="13" t="str">
        <f>IF(tab_plan[[#This Row],[Aufgabe]]&lt;&gt;"",tab_plan[[#This Row],[Aufgabe]]&amp;" ("&amp;TEXT(tab_plan[[#This Row],[Datum]],"T.M.")&amp;")","")</f>
        <v/>
      </c>
      <c r="Z261" s="13" t="e" cm="1">
        <f t="array" ref="Z261">tab_plan[[#This Row],[Datum]]=INDEX(tab_feiertage[Datum],SMALL(IF((tab_feiertage[Datum]=tab_plan[[#This Row],[Datum]])*(tab_feiertage[Gültigkeit]="x"),ROW(tab_feiertage[Datum])-31),1))</f>
        <v>#NUM!</v>
      </c>
    </row>
    <row r="262" spans="1:26" x14ac:dyDescent="0.25">
      <c r="A262" s="10" t="str">
        <f>TEXT(tab_plan[[#This Row],[Datum]],"TTTT")</f>
        <v>Mittwoch</v>
      </c>
      <c r="B262" s="9">
        <f t="shared" si="3"/>
        <v>44454</v>
      </c>
      <c r="C262" s="6"/>
      <c r="D262" s="6" t="str" cm="1">
        <f t="array" ref="D262">IFERROR(INDEX(tab_plan[Text],SMALL(IF(tab_plan[1. Wdh. am]=tab_plan[[#This Row],[Datum]],ROW(tab_plan[1. Wdh. am])-4),1)),"")</f>
        <v/>
      </c>
      <c r="E262" s="6" t="str" cm="1">
        <f t="array" ref="E262">IFERROR(INDEX(tab_plan[Text],SMALL(IF(tab_plan[2. Wdh. am]=tab_plan[[#This Row],[Datum]],ROW(tab_plan[2. Wdh. am])-4),1)),"")</f>
        <v/>
      </c>
      <c r="F262" s="6" t="str" cm="1">
        <f t="array" ref="F262">IFERROR(INDEX(tab_plan[Text],SMALL(IF(tab_plan[3. Wdh. am]=tab_plan[[#This Row],[Datum]],ROW(tab_plan[3. Wdh. am])-4),1)),"")</f>
        <v/>
      </c>
      <c r="G262" s="6" t="str" cm="1">
        <f t="array" ref="G262">IFERROR(INDEX(tab_plan[Text],SMALL(IF(tab_plan[4. Wdh. am]=tab_plan[[#This Row],[Datum]],ROW(tab_plan[4. Wdh. am])-4),1)),"")</f>
        <v/>
      </c>
      <c r="H262" s="6" t="str" cm="1">
        <f t="array" ref="H262">IFERROR(INDEX(tab_plan[Text],SMALL(IF(tab_plan[5. Wdh. am]=tab_plan[[#This Row],[Datum]],ROW(tab_plan[5. Wdh. am])-4),1)),"")</f>
        <v/>
      </c>
      <c r="I262" s="6" t="str" cm="1">
        <f t="array" ref="I262">IFERROR(INDEX(tab_plan[Text],SMALL(IF(tab_plan[6. Wdh. am]=tab_plan[[#This Row],[Datum]],ROW(tab_plan[6. Wdh. am])-4),1)),"")</f>
        <v/>
      </c>
      <c r="J262" s="6" t="str" cm="1">
        <f t="array" ref="J262">IFERROR(INDEX(tab_plan[Text],SMALL(IF(tab_plan[7. Wdh. am]=tab_plan[[#This Row],[Datum]],ROW(tab_plan[7. Wdh. am])-4),1)),"")</f>
        <v/>
      </c>
      <c r="K262" s="13">
        <f>IF(tab_plan[[#This Row],[1. Wdh. ]]&lt;&gt;"",tab_plan[[#This Row],[1. Wdh. ]],IFERROR(tab_plan[[#This Row],[Datum]]+VLOOKUP(tab_plan[[#This Row],[Wochentag]],tab_wiederholung[],2,0),""))</f>
        <v>44454</v>
      </c>
      <c r="L262" s="13">
        <f>IF(tab_plan[[#This Row],[2. Wdh. ]]&lt;&gt;"",tab_plan[[#This Row],[2. Wdh. ]],IFERROR(tab_plan[[#This Row],[Datum]]+VLOOKUP(tab_plan[[#This Row],[Wochentag]],tab_wiederholung[],3,0),""))</f>
        <v>44455</v>
      </c>
      <c r="M262" s="13">
        <f>IF(tab_plan[[#This Row],[3. Wdh. ]]&lt;&gt;"",tab_plan[[#This Row],[3. Wdh. ]],IFERROR(tab_plan[[#This Row],[Datum]]+VLOOKUP(tab_plan[[#This Row],[Wochentag]],tab_wiederholung[],4,0),""))</f>
        <v>44457</v>
      </c>
      <c r="N262" s="13">
        <f>IF(tab_plan[[#This Row],[4. Wdh. ]]&lt;&gt;"",tab_plan[[#This Row],[4. Wdh. ]],IFERROR(tab_plan[[#This Row],[Datum]]+VLOOKUP(tab_plan[[#This Row],[Wochentag]],tab_wiederholung[],5,0),""))</f>
        <v>44461</v>
      </c>
      <c r="O262" s="13">
        <f>IF(tab_plan[[#This Row],[5. Wdh. ]]&lt;&gt;"",tab_plan[[#This Row],[5. Wdh. ]],IFERROR(tab_plan[[#This Row],[Datum]]+VLOOKUP(tab_plan[[#This Row],[Wochentag]],tab_wiederholung[],6,0),""))</f>
        <v>44475</v>
      </c>
      <c r="P262" s="13">
        <f>IF(tab_plan[[#This Row],[6. Wdh. ]]&lt;&gt;"",tab_plan[[#This Row],[6. Wdh. ]],IFERROR(tab_plan[[#This Row],[Datum]]+VLOOKUP(tab_plan[[#This Row],[Wochentag]],tab_wiederholung[],7,0),""))</f>
        <v>44510</v>
      </c>
      <c r="Q262" s="13">
        <f>IF(tab_plan[[#This Row],[7. Wdh. ]]&lt;&gt;"",tab_plan[[#This Row],[7. Wdh. ]],IFERROR(tab_plan[[#This Row],[Datum]]+VLOOKUP(tab_plan[[#This Row],[Wochentag]],tab_wiederholung[],8,0),""))</f>
        <v>44818</v>
      </c>
      <c r="R262" s="13"/>
      <c r="S262" s="13"/>
      <c r="T262" s="13"/>
      <c r="U262" s="13"/>
      <c r="V262" s="13"/>
      <c r="W262" s="13"/>
      <c r="X262" s="13"/>
      <c r="Y262" s="13" t="str">
        <f>IF(tab_plan[[#This Row],[Aufgabe]]&lt;&gt;"",tab_plan[[#This Row],[Aufgabe]]&amp;" ("&amp;TEXT(tab_plan[[#This Row],[Datum]],"T.M.")&amp;")","")</f>
        <v/>
      </c>
      <c r="Z262" s="13" t="e" cm="1">
        <f t="array" ref="Z262">tab_plan[[#This Row],[Datum]]=INDEX(tab_feiertage[Datum],SMALL(IF((tab_feiertage[Datum]=tab_plan[[#This Row],[Datum]])*(tab_feiertage[Gültigkeit]="x"),ROW(tab_feiertage[Datum])-31),1))</f>
        <v>#NUM!</v>
      </c>
    </row>
    <row r="263" spans="1:26" x14ac:dyDescent="0.25">
      <c r="A263" s="10" t="str">
        <f>TEXT(tab_plan[[#This Row],[Datum]],"TTTT")</f>
        <v>Donnerstag</v>
      </c>
      <c r="B263" s="9">
        <f t="shared" si="3"/>
        <v>44455</v>
      </c>
      <c r="C263" s="6"/>
      <c r="D263" s="6" t="str" cm="1">
        <f t="array" ref="D263">IFERROR(INDEX(tab_plan[Text],SMALL(IF(tab_plan[1. Wdh. am]=tab_plan[[#This Row],[Datum]],ROW(tab_plan[1. Wdh. am])-4),1)),"")</f>
        <v/>
      </c>
      <c r="E263" s="6" t="str" cm="1">
        <f t="array" ref="E263">IFERROR(INDEX(tab_plan[Text],SMALL(IF(tab_plan[2. Wdh. am]=tab_plan[[#This Row],[Datum]],ROW(tab_plan[2. Wdh. am])-4),1)),"")</f>
        <v/>
      </c>
      <c r="F263" s="6" t="str" cm="1">
        <f t="array" ref="F263">IFERROR(INDEX(tab_plan[Text],SMALL(IF(tab_plan[3. Wdh. am]=tab_plan[[#This Row],[Datum]],ROW(tab_plan[3. Wdh. am])-4),1)),"")</f>
        <v/>
      </c>
      <c r="G263" s="6" t="str" cm="1">
        <f t="array" ref="G263">IFERROR(INDEX(tab_plan[Text],SMALL(IF(tab_plan[4. Wdh. am]=tab_plan[[#This Row],[Datum]],ROW(tab_plan[4. Wdh. am])-4),1)),"")</f>
        <v/>
      </c>
      <c r="H263" s="6" t="str" cm="1">
        <f t="array" ref="H263">IFERROR(INDEX(tab_plan[Text],SMALL(IF(tab_plan[5. Wdh. am]=tab_plan[[#This Row],[Datum]],ROW(tab_plan[5. Wdh. am])-4),1)),"")</f>
        <v/>
      </c>
      <c r="I263" s="6" t="str" cm="1">
        <f t="array" ref="I263">IFERROR(INDEX(tab_plan[Text],SMALL(IF(tab_plan[6. Wdh. am]=tab_plan[[#This Row],[Datum]],ROW(tab_plan[6. Wdh. am])-4),1)),"")</f>
        <v/>
      </c>
      <c r="J263" s="6" t="str" cm="1">
        <f t="array" ref="J263">IFERROR(INDEX(tab_plan[Text],SMALL(IF(tab_plan[7. Wdh. am]=tab_plan[[#This Row],[Datum]],ROW(tab_plan[7. Wdh. am])-4),1)),"")</f>
        <v/>
      </c>
      <c r="K263" s="13">
        <f>IF(tab_plan[[#This Row],[1. Wdh. ]]&lt;&gt;"",tab_plan[[#This Row],[1. Wdh. ]],IFERROR(tab_plan[[#This Row],[Datum]]+VLOOKUP(tab_plan[[#This Row],[Wochentag]],tab_wiederholung[],2,0),""))</f>
        <v>44455</v>
      </c>
      <c r="L263" s="13">
        <f>IF(tab_plan[[#This Row],[2. Wdh. ]]&lt;&gt;"",tab_plan[[#This Row],[2. Wdh. ]],IFERROR(tab_plan[[#This Row],[Datum]]+VLOOKUP(tab_plan[[#This Row],[Wochentag]],tab_wiederholung[],3,0),""))</f>
        <v>44456</v>
      </c>
      <c r="M263" s="13">
        <f>IF(tab_plan[[#This Row],[3. Wdh. ]]&lt;&gt;"",tab_plan[[#This Row],[3. Wdh. ]],IFERROR(tab_plan[[#This Row],[Datum]]+VLOOKUP(tab_plan[[#This Row],[Wochentag]],tab_wiederholung[],4,0),""))</f>
        <v>44458</v>
      </c>
      <c r="N263" s="13">
        <f>IF(tab_plan[[#This Row],[4. Wdh. ]]&lt;&gt;"",tab_plan[[#This Row],[4. Wdh. ]],IFERROR(tab_plan[[#This Row],[Datum]]+VLOOKUP(tab_plan[[#This Row],[Wochentag]],tab_wiederholung[],5,0),""))</f>
        <v>44462</v>
      </c>
      <c r="O263" s="13">
        <f>IF(tab_plan[[#This Row],[5. Wdh. ]]&lt;&gt;"",tab_plan[[#This Row],[5. Wdh. ]],IFERROR(tab_plan[[#This Row],[Datum]]+VLOOKUP(tab_plan[[#This Row],[Wochentag]],tab_wiederholung[],6,0),""))</f>
        <v>44476</v>
      </c>
      <c r="P263" s="13">
        <f>IF(tab_plan[[#This Row],[6. Wdh. ]]&lt;&gt;"",tab_plan[[#This Row],[6. Wdh. ]],IFERROR(tab_plan[[#This Row],[Datum]]+VLOOKUP(tab_plan[[#This Row],[Wochentag]],tab_wiederholung[],7,0),""))</f>
        <v>44511</v>
      </c>
      <c r="Q263" s="13">
        <f>IF(tab_plan[[#This Row],[7. Wdh. ]]&lt;&gt;"",tab_plan[[#This Row],[7. Wdh. ]],IFERROR(tab_plan[[#This Row],[Datum]]+VLOOKUP(tab_plan[[#This Row],[Wochentag]],tab_wiederholung[],8,0),""))</f>
        <v>44819</v>
      </c>
      <c r="R263" s="13"/>
      <c r="S263" s="13"/>
      <c r="T263" s="13"/>
      <c r="U263" s="13"/>
      <c r="V263" s="13"/>
      <c r="W263" s="13"/>
      <c r="X263" s="13"/>
      <c r="Y263" s="13" t="str">
        <f>IF(tab_plan[[#This Row],[Aufgabe]]&lt;&gt;"",tab_plan[[#This Row],[Aufgabe]]&amp;" ("&amp;TEXT(tab_plan[[#This Row],[Datum]],"T.M.")&amp;")","")</f>
        <v/>
      </c>
      <c r="Z263" s="13" t="e" cm="1">
        <f t="array" ref="Z263">tab_plan[[#This Row],[Datum]]=INDEX(tab_feiertage[Datum],SMALL(IF((tab_feiertage[Datum]=tab_plan[[#This Row],[Datum]])*(tab_feiertage[Gültigkeit]="x"),ROW(tab_feiertage[Datum])-31),1))</f>
        <v>#NUM!</v>
      </c>
    </row>
    <row r="264" spans="1:26" x14ac:dyDescent="0.25">
      <c r="A264" s="10" t="str">
        <f>TEXT(tab_plan[[#This Row],[Datum]],"TTTT")</f>
        <v>Freitag</v>
      </c>
      <c r="B264" s="9">
        <f t="shared" ref="B264:B327" si="4">B263+1</f>
        <v>44456</v>
      </c>
      <c r="C264" s="6"/>
      <c r="D264" s="6" t="str" cm="1">
        <f t="array" ref="D264">IFERROR(INDEX(tab_plan[Text],SMALL(IF(tab_plan[1. Wdh. am]=tab_plan[[#This Row],[Datum]],ROW(tab_plan[1. Wdh. am])-4),1)),"")</f>
        <v/>
      </c>
      <c r="E264" s="6" t="str" cm="1">
        <f t="array" ref="E264">IFERROR(INDEX(tab_plan[Text],SMALL(IF(tab_plan[2. Wdh. am]=tab_plan[[#This Row],[Datum]],ROW(tab_plan[2. Wdh. am])-4),1)),"")</f>
        <v/>
      </c>
      <c r="F264" s="6" t="str" cm="1">
        <f t="array" ref="F264">IFERROR(INDEX(tab_plan[Text],SMALL(IF(tab_plan[3. Wdh. am]=tab_plan[[#This Row],[Datum]],ROW(tab_plan[3. Wdh. am])-4),1)),"")</f>
        <v/>
      </c>
      <c r="G264" s="6" t="str" cm="1">
        <f t="array" ref="G264">IFERROR(INDEX(tab_plan[Text],SMALL(IF(tab_plan[4. Wdh. am]=tab_plan[[#This Row],[Datum]],ROW(tab_plan[4. Wdh. am])-4),1)),"")</f>
        <v/>
      </c>
      <c r="H264" s="6" t="str" cm="1">
        <f t="array" ref="H264">IFERROR(INDEX(tab_plan[Text],SMALL(IF(tab_plan[5. Wdh. am]=tab_plan[[#This Row],[Datum]],ROW(tab_plan[5. Wdh. am])-4),1)),"")</f>
        <v/>
      </c>
      <c r="I264" s="6" t="str" cm="1">
        <f t="array" ref="I264">IFERROR(INDEX(tab_plan[Text],SMALL(IF(tab_plan[6. Wdh. am]=tab_plan[[#This Row],[Datum]],ROW(tab_plan[6. Wdh. am])-4),1)),"")</f>
        <v/>
      </c>
      <c r="J264" s="6" t="str" cm="1">
        <f t="array" ref="J264">IFERROR(INDEX(tab_plan[Text],SMALL(IF(tab_plan[7. Wdh. am]=tab_plan[[#This Row],[Datum]],ROW(tab_plan[7. Wdh. am])-4),1)),"")</f>
        <v/>
      </c>
      <c r="K264" s="13">
        <f>IF(tab_plan[[#This Row],[1. Wdh. ]]&lt;&gt;"",tab_plan[[#This Row],[1. Wdh. ]],IFERROR(tab_plan[[#This Row],[Datum]]+VLOOKUP(tab_plan[[#This Row],[Wochentag]],tab_wiederholung[],2,0),""))</f>
        <v>44456</v>
      </c>
      <c r="L264" s="13">
        <f>IF(tab_plan[[#This Row],[2. Wdh. ]]&lt;&gt;"",tab_plan[[#This Row],[2. Wdh. ]],IFERROR(tab_plan[[#This Row],[Datum]]+VLOOKUP(tab_plan[[#This Row],[Wochentag]],tab_wiederholung[],3,0),""))</f>
        <v>44457</v>
      </c>
      <c r="M264" s="13">
        <f>IF(tab_plan[[#This Row],[3. Wdh. ]]&lt;&gt;"",tab_plan[[#This Row],[3. Wdh. ]],IFERROR(tab_plan[[#This Row],[Datum]]+VLOOKUP(tab_plan[[#This Row],[Wochentag]],tab_wiederholung[],4,0),""))</f>
        <v>44459</v>
      </c>
      <c r="N264" s="13">
        <f>IF(tab_plan[[#This Row],[4. Wdh. ]]&lt;&gt;"",tab_plan[[#This Row],[4. Wdh. ]],IFERROR(tab_plan[[#This Row],[Datum]]+VLOOKUP(tab_plan[[#This Row],[Wochentag]],tab_wiederholung[],5,0),""))</f>
        <v>44463</v>
      </c>
      <c r="O264" s="13">
        <f>IF(tab_plan[[#This Row],[5. Wdh. ]]&lt;&gt;"",tab_plan[[#This Row],[5. Wdh. ]],IFERROR(tab_plan[[#This Row],[Datum]]+VLOOKUP(tab_plan[[#This Row],[Wochentag]],tab_wiederholung[],6,0),""))</f>
        <v>44477</v>
      </c>
      <c r="P264" s="13">
        <f>IF(tab_plan[[#This Row],[6. Wdh. ]]&lt;&gt;"",tab_plan[[#This Row],[6. Wdh. ]],IFERROR(tab_plan[[#This Row],[Datum]]+VLOOKUP(tab_plan[[#This Row],[Wochentag]],tab_wiederholung[],7,0),""))</f>
        <v>44512</v>
      </c>
      <c r="Q264" s="13">
        <f>IF(tab_plan[[#This Row],[7. Wdh. ]]&lt;&gt;"",tab_plan[[#This Row],[7. Wdh. ]],IFERROR(tab_plan[[#This Row],[Datum]]+VLOOKUP(tab_plan[[#This Row],[Wochentag]],tab_wiederholung[],8,0),""))</f>
        <v>44820</v>
      </c>
      <c r="R264" s="13"/>
      <c r="S264" s="13"/>
      <c r="T264" s="13"/>
      <c r="U264" s="13"/>
      <c r="V264" s="13"/>
      <c r="W264" s="13"/>
      <c r="X264" s="13"/>
      <c r="Y264" s="13" t="str">
        <f>IF(tab_plan[[#This Row],[Aufgabe]]&lt;&gt;"",tab_plan[[#This Row],[Aufgabe]]&amp;" ("&amp;TEXT(tab_plan[[#This Row],[Datum]],"T.M.")&amp;")","")</f>
        <v/>
      </c>
      <c r="Z264" s="13" t="e" cm="1">
        <f t="array" ref="Z264">tab_plan[[#This Row],[Datum]]=INDEX(tab_feiertage[Datum],SMALL(IF((tab_feiertage[Datum]=tab_plan[[#This Row],[Datum]])*(tab_feiertage[Gültigkeit]="x"),ROW(tab_feiertage[Datum])-31),1))</f>
        <v>#NUM!</v>
      </c>
    </row>
    <row r="265" spans="1:26" x14ac:dyDescent="0.25">
      <c r="A265" s="10" t="str">
        <f>TEXT(tab_plan[[#This Row],[Datum]],"TTTT")</f>
        <v>Samstag</v>
      </c>
      <c r="B265" s="9">
        <f t="shared" si="4"/>
        <v>44457</v>
      </c>
      <c r="C265" s="6"/>
      <c r="D265" s="6" t="str" cm="1">
        <f t="array" ref="D265">IFERROR(INDEX(tab_plan[Text],SMALL(IF(tab_plan[1. Wdh. am]=tab_plan[[#This Row],[Datum]],ROW(tab_plan[1. Wdh. am])-4),1)),"")</f>
        <v/>
      </c>
      <c r="E265" s="6" t="str" cm="1">
        <f t="array" ref="E265">IFERROR(INDEX(tab_plan[Text],SMALL(IF(tab_plan[2. Wdh. am]=tab_plan[[#This Row],[Datum]],ROW(tab_plan[2. Wdh. am])-4),1)),"")</f>
        <v/>
      </c>
      <c r="F265" s="6" t="str" cm="1">
        <f t="array" ref="F265">IFERROR(INDEX(tab_plan[Text],SMALL(IF(tab_plan[3. Wdh. am]=tab_plan[[#This Row],[Datum]],ROW(tab_plan[3. Wdh. am])-4),1)),"")</f>
        <v/>
      </c>
      <c r="G265" s="6" t="str" cm="1">
        <f t="array" ref="G265">IFERROR(INDEX(tab_plan[Text],SMALL(IF(tab_plan[4. Wdh. am]=tab_plan[[#This Row],[Datum]],ROW(tab_plan[4. Wdh. am])-4),1)),"")</f>
        <v/>
      </c>
      <c r="H265" s="6" t="str" cm="1">
        <f t="array" ref="H265">IFERROR(INDEX(tab_plan[Text],SMALL(IF(tab_plan[5. Wdh. am]=tab_plan[[#This Row],[Datum]],ROW(tab_plan[5. Wdh. am])-4),1)),"")</f>
        <v/>
      </c>
      <c r="I265" s="6" t="str" cm="1">
        <f t="array" ref="I265">IFERROR(INDEX(tab_plan[Text],SMALL(IF(tab_plan[6. Wdh. am]=tab_plan[[#This Row],[Datum]],ROW(tab_plan[6. Wdh. am])-4),1)),"")</f>
        <v/>
      </c>
      <c r="J265" s="6" t="str" cm="1">
        <f t="array" ref="J265">IFERROR(INDEX(tab_plan[Text],SMALL(IF(tab_plan[7. Wdh. am]=tab_plan[[#This Row],[Datum]],ROW(tab_plan[7. Wdh. am])-4),1)),"")</f>
        <v/>
      </c>
      <c r="K265" s="13">
        <f>IF(tab_plan[[#This Row],[1. Wdh. ]]&lt;&gt;"",tab_plan[[#This Row],[1. Wdh. ]],IFERROR(tab_plan[[#This Row],[Datum]]+VLOOKUP(tab_plan[[#This Row],[Wochentag]],tab_wiederholung[],2,0),""))</f>
        <v>44457</v>
      </c>
      <c r="L265" s="13">
        <f>IF(tab_plan[[#This Row],[2. Wdh. ]]&lt;&gt;"",tab_plan[[#This Row],[2. Wdh. ]],IFERROR(tab_plan[[#This Row],[Datum]]+VLOOKUP(tab_plan[[#This Row],[Wochentag]],tab_wiederholung[],3,0),""))</f>
        <v>44458</v>
      </c>
      <c r="M265" s="13">
        <f>IF(tab_plan[[#This Row],[3. Wdh. ]]&lt;&gt;"",tab_plan[[#This Row],[3. Wdh. ]],IFERROR(tab_plan[[#This Row],[Datum]]+VLOOKUP(tab_plan[[#This Row],[Wochentag]],tab_wiederholung[],4,0),""))</f>
        <v>44460</v>
      </c>
      <c r="N265" s="13">
        <f>IF(tab_plan[[#This Row],[4. Wdh. ]]&lt;&gt;"",tab_plan[[#This Row],[4. Wdh. ]],IFERROR(tab_plan[[#This Row],[Datum]]+VLOOKUP(tab_plan[[#This Row],[Wochentag]],tab_wiederholung[],5,0),""))</f>
        <v>44464</v>
      </c>
      <c r="O265" s="13">
        <f>IF(tab_plan[[#This Row],[5. Wdh. ]]&lt;&gt;"",tab_plan[[#This Row],[5. Wdh. ]],IFERROR(tab_plan[[#This Row],[Datum]]+VLOOKUP(tab_plan[[#This Row],[Wochentag]],tab_wiederholung[],6,0),""))</f>
        <v>44478</v>
      </c>
      <c r="P265" s="13">
        <f>IF(tab_plan[[#This Row],[6. Wdh. ]]&lt;&gt;"",tab_plan[[#This Row],[6. Wdh. ]],IFERROR(tab_plan[[#This Row],[Datum]]+VLOOKUP(tab_plan[[#This Row],[Wochentag]],tab_wiederholung[],7,0),""))</f>
        <v>44513</v>
      </c>
      <c r="Q265" s="13">
        <f>IF(tab_plan[[#This Row],[7. Wdh. ]]&lt;&gt;"",tab_plan[[#This Row],[7. Wdh. ]],IFERROR(tab_plan[[#This Row],[Datum]]+VLOOKUP(tab_plan[[#This Row],[Wochentag]],tab_wiederholung[],8,0),""))</f>
        <v>44821</v>
      </c>
      <c r="R265" s="13"/>
      <c r="S265" s="13"/>
      <c r="T265" s="13"/>
      <c r="U265" s="13"/>
      <c r="V265" s="13"/>
      <c r="W265" s="13"/>
      <c r="X265" s="13"/>
      <c r="Y265" s="13" t="str">
        <f>IF(tab_plan[[#This Row],[Aufgabe]]&lt;&gt;"",tab_plan[[#This Row],[Aufgabe]]&amp;" ("&amp;TEXT(tab_plan[[#This Row],[Datum]],"T.M.")&amp;")","")</f>
        <v/>
      </c>
      <c r="Z265" s="13" t="e" cm="1">
        <f t="array" ref="Z265">tab_plan[[#This Row],[Datum]]=INDEX(tab_feiertage[Datum],SMALL(IF((tab_feiertage[Datum]=tab_plan[[#This Row],[Datum]])*(tab_feiertage[Gültigkeit]="x"),ROW(tab_feiertage[Datum])-31),1))</f>
        <v>#NUM!</v>
      </c>
    </row>
    <row r="266" spans="1:26" x14ac:dyDescent="0.25">
      <c r="A266" s="10" t="str">
        <f>TEXT(tab_plan[[#This Row],[Datum]],"TTTT")</f>
        <v>Sonntag</v>
      </c>
      <c r="B266" s="9">
        <f t="shared" si="4"/>
        <v>44458</v>
      </c>
      <c r="C266" s="6"/>
      <c r="D266" s="6" t="str" cm="1">
        <f t="array" ref="D266">IFERROR(INDEX(tab_plan[Text],SMALL(IF(tab_plan[1. Wdh. am]=tab_plan[[#This Row],[Datum]],ROW(tab_plan[1. Wdh. am])-4),1)),"")</f>
        <v/>
      </c>
      <c r="E266" s="6" t="str" cm="1">
        <f t="array" ref="E266">IFERROR(INDEX(tab_plan[Text],SMALL(IF(tab_plan[2. Wdh. am]=tab_plan[[#This Row],[Datum]],ROW(tab_plan[2. Wdh. am])-4),1)),"")</f>
        <v/>
      </c>
      <c r="F266" s="6" t="str" cm="1">
        <f t="array" ref="F266">IFERROR(INDEX(tab_plan[Text],SMALL(IF(tab_plan[3. Wdh. am]=tab_plan[[#This Row],[Datum]],ROW(tab_plan[3. Wdh. am])-4),1)),"")</f>
        <v/>
      </c>
      <c r="G266" s="6" t="str" cm="1">
        <f t="array" ref="G266">IFERROR(INDEX(tab_plan[Text],SMALL(IF(tab_plan[4. Wdh. am]=tab_plan[[#This Row],[Datum]],ROW(tab_plan[4. Wdh. am])-4),1)),"")</f>
        <v/>
      </c>
      <c r="H266" s="6" t="str" cm="1">
        <f t="array" ref="H266">IFERROR(INDEX(tab_plan[Text],SMALL(IF(tab_plan[5. Wdh. am]=tab_plan[[#This Row],[Datum]],ROW(tab_plan[5. Wdh. am])-4),1)),"")</f>
        <v/>
      </c>
      <c r="I266" s="6" t="str" cm="1">
        <f t="array" ref="I266">IFERROR(INDEX(tab_plan[Text],SMALL(IF(tab_plan[6. Wdh. am]=tab_plan[[#This Row],[Datum]],ROW(tab_plan[6. Wdh. am])-4),1)),"")</f>
        <v/>
      </c>
      <c r="J266" s="6" t="str" cm="1">
        <f t="array" ref="J266">IFERROR(INDEX(tab_plan[Text],SMALL(IF(tab_plan[7. Wdh. am]=tab_plan[[#This Row],[Datum]],ROW(tab_plan[7. Wdh. am])-4),1)),"")</f>
        <v/>
      </c>
      <c r="K266" s="13">
        <f>IF(tab_plan[[#This Row],[1. Wdh. ]]&lt;&gt;"",tab_plan[[#This Row],[1. Wdh. ]],IFERROR(tab_plan[[#This Row],[Datum]]+VLOOKUP(tab_plan[[#This Row],[Wochentag]],tab_wiederholung[],2,0),""))</f>
        <v>44458</v>
      </c>
      <c r="L266" s="13">
        <f>IF(tab_plan[[#This Row],[2. Wdh. ]]&lt;&gt;"",tab_plan[[#This Row],[2. Wdh. ]],IFERROR(tab_plan[[#This Row],[Datum]]+VLOOKUP(tab_plan[[#This Row],[Wochentag]],tab_wiederholung[],3,0),""))</f>
        <v>44459</v>
      </c>
      <c r="M266" s="13">
        <f>IF(tab_plan[[#This Row],[3. Wdh. ]]&lt;&gt;"",tab_plan[[#This Row],[3. Wdh. ]],IFERROR(tab_plan[[#This Row],[Datum]]+VLOOKUP(tab_plan[[#This Row],[Wochentag]],tab_wiederholung[],4,0),""))</f>
        <v>44461</v>
      </c>
      <c r="N266" s="13">
        <f>IF(tab_plan[[#This Row],[4. Wdh. ]]&lt;&gt;"",tab_plan[[#This Row],[4. Wdh. ]],IFERROR(tab_plan[[#This Row],[Datum]]+VLOOKUP(tab_plan[[#This Row],[Wochentag]],tab_wiederholung[],5,0),""))</f>
        <v>44465</v>
      </c>
      <c r="O266" s="13">
        <f>IF(tab_plan[[#This Row],[5. Wdh. ]]&lt;&gt;"",tab_plan[[#This Row],[5. Wdh. ]],IFERROR(tab_plan[[#This Row],[Datum]]+VLOOKUP(tab_plan[[#This Row],[Wochentag]],tab_wiederholung[],6,0),""))</f>
        <v>44479</v>
      </c>
      <c r="P266" s="13">
        <f>IF(tab_plan[[#This Row],[6. Wdh. ]]&lt;&gt;"",tab_plan[[#This Row],[6. Wdh. ]],IFERROR(tab_plan[[#This Row],[Datum]]+VLOOKUP(tab_plan[[#This Row],[Wochentag]],tab_wiederholung[],7,0),""))</f>
        <v>44514</v>
      </c>
      <c r="Q266" s="13">
        <f>IF(tab_plan[[#This Row],[7. Wdh. ]]&lt;&gt;"",tab_plan[[#This Row],[7. Wdh. ]],IFERROR(tab_plan[[#This Row],[Datum]]+VLOOKUP(tab_plan[[#This Row],[Wochentag]],tab_wiederholung[],8,0),""))</f>
        <v>44822</v>
      </c>
      <c r="R266" s="13"/>
      <c r="S266" s="13"/>
      <c r="T266" s="13"/>
      <c r="U266" s="13"/>
      <c r="V266" s="13"/>
      <c r="W266" s="13"/>
      <c r="X266" s="13"/>
      <c r="Y266" s="13" t="str">
        <f>IF(tab_plan[[#This Row],[Aufgabe]]&lt;&gt;"",tab_plan[[#This Row],[Aufgabe]]&amp;" ("&amp;TEXT(tab_plan[[#This Row],[Datum]],"T.M.")&amp;")","")</f>
        <v/>
      </c>
      <c r="Z266" s="13" t="e" cm="1">
        <f t="array" ref="Z266">tab_plan[[#This Row],[Datum]]=INDEX(tab_feiertage[Datum],SMALL(IF((tab_feiertage[Datum]=tab_plan[[#This Row],[Datum]])*(tab_feiertage[Gültigkeit]="x"),ROW(tab_feiertage[Datum])-31),1))</f>
        <v>#NUM!</v>
      </c>
    </row>
    <row r="267" spans="1:26" x14ac:dyDescent="0.25">
      <c r="A267" s="10" t="str">
        <f>TEXT(tab_plan[[#This Row],[Datum]],"TTTT")</f>
        <v>Montag</v>
      </c>
      <c r="B267" s="9">
        <f t="shared" si="4"/>
        <v>44459</v>
      </c>
      <c r="C267" s="6"/>
      <c r="D267" s="6" t="str" cm="1">
        <f t="array" ref="D267">IFERROR(INDEX(tab_plan[Text],SMALL(IF(tab_plan[1. Wdh. am]=tab_plan[[#This Row],[Datum]],ROW(tab_plan[1. Wdh. am])-4),1)),"")</f>
        <v/>
      </c>
      <c r="E267" s="6" t="str" cm="1">
        <f t="array" ref="E267">IFERROR(INDEX(tab_plan[Text],SMALL(IF(tab_plan[2. Wdh. am]=tab_plan[[#This Row],[Datum]],ROW(tab_plan[2. Wdh. am])-4),1)),"")</f>
        <v/>
      </c>
      <c r="F267" s="6" t="str" cm="1">
        <f t="array" ref="F267">IFERROR(INDEX(tab_plan[Text],SMALL(IF(tab_plan[3. Wdh. am]=tab_plan[[#This Row],[Datum]],ROW(tab_plan[3. Wdh. am])-4),1)),"")</f>
        <v/>
      </c>
      <c r="G267" s="6" t="str" cm="1">
        <f t="array" ref="G267">IFERROR(INDEX(tab_plan[Text],SMALL(IF(tab_plan[4. Wdh. am]=tab_plan[[#This Row],[Datum]],ROW(tab_plan[4. Wdh. am])-4),1)),"")</f>
        <v/>
      </c>
      <c r="H267" s="6" t="str" cm="1">
        <f t="array" ref="H267">IFERROR(INDEX(tab_plan[Text],SMALL(IF(tab_plan[5. Wdh. am]=tab_plan[[#This Row],[Datum]],ROW(tab_plan[5. Wdh. am])-4),1)),"")</f>
        <v/>
      </c>
      <c r="I267" s="6" t="str" cm="1">
        <f t="array" ref="I267">IFERROR(INDEX(tab_plan[Text],SMALL(IF(tab_plan[6. Wdh. am]=tab_plan[[#This Row],[Datum]],ROW(tab_plan[6. Wdh. am])-4),1)),"")</f>
        <v/>
      </c>
      <c r="J267" s="6" t="str" cm="1">
        <f t="array" ref="J267">IFERROR(INDEX(tab_plan[Text],SMALL(IF(tab_plan[7. Wdh. am]=tab_plan[[#This Row],[Datum]],ROW(tab_plan[7. Wdh. am])-4),1)),"")</f>
        <v/>
      </c>
      <c r="K267" s="13">
        <f>IF(tab_plan[[#This Row],[1. Wdh. ]]&lt;&gt;"",tab_plan[[#This Row],[1. Wdh. ]],IFERROR(tab_plan[[#This Row],[Datum]]+VLOOKUP(tab_plan[[#This Row],[Wochentag]],tab_wiederholung[],2,0),""))</f>
        <v>44459</v>
      </c>
      <c r="L267" s="13">
        <f>IF(tab_plan[[#This Row],[2. Wdh. ]]&lt;&gt;"",tab_plan[[#This Row],[2. Wdh. ]],IFERROR(tab_plan[[#This Row],[Datum]]+VLOOKUP(tab_plan[[#This Row],[Wochentag]],tab_wiederholung[],3,0),""))</f>
        <v>44460</v>
      </c>
      <c r="M267" s="13">
        <f>IF(tab_plan[[#This Row],[3. Wdh. ]]&lt;&gt;"",tab_plan[[#This Row],[3. Wdh. ]],IFERROR(tab_plan[[#This Row],[Datum]]+VLOOKUP(tab_plan[[#This Row],[Wochentag]],tab_wiederholung[],4,0),""))</f>
        <v>44462</v>
      </c>
      <c r="N267" s="13">
        <f>IF(tab_plan[[#This Row],[4. Wdh. ]]&lt;&gt;"",tab_plan[[#This Row],[4. Wdh. ]],IFERROR(tab_plan[[#This Row],[Datum]]+VLOOKUP(tab_plan[[#This Row],[Wochentag]],tab_wiederholung[],5,0),""))</f>
        <v>44466</v>
      </c>
      <c r="O267" s="13">
        <f>IF(tab_plan[[#This Row],[5. Wdh. ]]&lt;&gt;"",tab_plan[[#This Row],[5. Wdh. ]],IFERROR(tab_plan[[#This Row],[Datum]]+VLOOKUP(tab_plan[[#This Row],[Wochentag]],tab_wiederholung[],6,0),""))</f>
        <v>44480</v>
      </c>
      <c r="P267" s="13">
        <f>IF(tab_plan[[#This Row],[6. Wdh. ]]&lt;&gt;"",tab_plan[[#This Row],[6. Wdh. ]],IFERROR(tab_plan[[#This Row],[Datum]]+VLOOKUP(tab_plan[[#This Row],[Wochentag]],tab_wiederholung[],7,0),""))</f>
        <v>44515</v>
      </c>
      <c r="Q267" s="13">
        <f>IF(tab_plan[[#This Row],[7. Wdh. ]]&lt;&gt;"",tab_plan[[#This Row],[7. Wdh. ]],IFERROR(tab_plan[[#This Row],[Datum]]+VLOOKUP(tab_plan[[#This Row],[Wochentag]],tab_wiederholung[],8,0),""))</f>
        <v>44823</v>
      </c>
      <c r="R267" s="13"/>
      <c r="S267" s="13"/>
      <c r="T267" s="13"/>
      <c r="U267" s="13"/>
      <c r="V267" s="13"/>
      <c r="W267" s="13"/>
      <c r="X267" s="13"/>
      <c r="Y267" s="13" t="str">
        <f>IF(tab_plan[[#This Row],[Aufgabe]]&lt;&gt;"",tab_plan[[#This Row],[Aufgabe]]&amp;" ("&amp;TEXT(tab_plan[[#This Row],[Datum]],"T.M.")&amp;")","")</f>
        <v/>
      </c>
      <c r="Z267" s="13" t="e" cm="1">
        <f t="array" ref="Z267">tab_plan[[#This Row],[Datum]]=INDEX(tab_feiertage[Datum],SMALL(IF((tab_feiertage[Datum]=tab_plan[[#This Row],[Datum]])*(tab_feiertage[Gültigkeit]="x"),ROW(tab_feiertage[Datum])-31),1))</f>
        <v>#NUM!</v>
      </c>
    </row>
    <row r="268" spans="1:26" x14ac:dyDescent="0.25">
      <c r="A268" s="10" t="str">
        <f>TEXT(tab_plan[[#This Row],[Datum]],"TTTT")</f>
        <v>Dienstag</v>
      </c>
      <c r="B268" s="9">
        <f t="shared" si="4"/>
        <v>44460</v>
      </c>
      <c r="C268" s="6"/>
      <c r="D268" s="6" t="str" cm="1">
        <f t="array" ref="D268">IFERROR(INDEX(tab_plan[Text],SMALL(IF(tab_plan[1. Wdh. am]=tab_plan[[#This Row],[Datum]],ROW(tab_plan[1. Wdh. am])-4),1)),"")</f>
        <v/>
      </c>
      <c r="E268" s="6" t="str" cm="1">
        <f t="array" ref="E268">IFERROR(INDEX(tab_plan[Text],SMALL(IF(tab_plan[2. Wdh. am]=tab_plan[[#This Row],[Datum]],ROW(tab_plan[2. Wdh. am])-4),1)),"")</f>
        <v/>
      </c>
      <c r="F268" s="6" t="str" cm="1">
        <f t="array" ref="F268">IFERROR(INDEX(tab_plan[Text],SMALL(IF(tab_plan[3. Wdh. am]=tab_plan[[#This Row],[Datum]],ROW(tab_plan[3. Wdh. am])-4),1)),"")</f>
        <v/>
      </c>
      <c r="G268" s="6" t="str" cm="1">
        <f t="array" ref="G268">IFERROR(INDEX(tab_plan[Text],SMALL(IF(tab_plan[4. Wdh. am]=tab_plan[[#This Row],[Datum]],ROW(tab_plan[4. Wdh. am])-4),1)),"")</f>
        <v/>
      </c>
      <c r="H268" s="6" t="str" cm="1">
        <f t="array" ref="H268">IFERROR(INDEX(tab_plan[Text],SMALL(IF(tab_plan[5. Wdh. am]=tab_plan[[#This Row],[Datum]],ROW(tab_plan[5. Wdh. am])-4),1)),"")</f>
        <v/>
      </c>
      <c r="I268" s="6" t="str" cm="1">
        <f t="array" ref="I268">IFERROR(INDEX(tab_plan[Text],SMALL(IF(tab_plan[6. Wdh. am]=tab_plan[[#This Row],[Datum]],ROW(tab_plan[6. Wdh. am])-4),1)),"")</f>
        <v/>
      </c>
      <c r="J268" s="6" t="str" cm="1">
        <f t="array" ref="J268">IFERROR(INDEX(tab_plan[Text],SMALL(IF(tab_plan[7. Wdh. am]=tab_plan[[#This Row],[Datum]],ROW(tab_plan[7. Wdh. am])-4),1)),"")</f>
        <v/>
      </c>
      <c r="K268" s="13">
        <f>IF(tab_plan[[#This Row],[1. Wdh. ]]&lt;&gt;"",tab_plan[[#This Row],[1. Wdh. ]],IFERROR(tab_plan[[#This Row],[Datum]]+VLOOKUP(tab_plan[[#This Row],[Wochentag]],tab_wiederholung[],2,0),""))</f>
        <v>44460</v>
      </c>
      <c r="L268" s="13">
        <f>IF(tab_plan[[#This Row],[2. Wdh. ]]&lt;&gt;"",tab_plan[[#This Row],[2. Wdh. ]],IFERROR(tab_plan[[#This Row],[Datum]]+VLOOKUP(tab_plan[[#This Row],[Wochentag]],tab_wiederholung[],3,0),""))</f>
        <v>44461</v>
      </c>
      <c r="M268" s="13">
        <f>IF(tab_plan[[#This Row],[3. Wdh. ]]&lt;&gt;"",tab_plan[[#This Row],[3. Wdh. ]],IFERROR(tab_plan[[#This Row],[Datum]]+VLOOKUP(tab_plan[[#This Row],[Wochentag]],tab_wiederholung[],4,0),""))</f>
        <v>44463</v>
      </c>
      <c r="N268" s="13">
        <f>IF(tab_plan[[#This Row],[4. Wdh. ]]&lt;&gt;"",tab_plan[[#This Row],[4. Wdh. ]],IFERROR(tab_plan[[#This Row],[Datum]]+VLOOKUP(tab_plan[[#This Row],[Wochentag]],tab_wiederholung[],5,0),""))</f>
        <v>44467</v>
      </c>
      <c r="O268" s="13">
        <f>IF(tab_plan[[#This Row],[5. Wdh. ]]&lt;&gt;"",tab_plan[[#This Row],[5. Wdh. ]],IFERROR(tab_plan[[#This Row],[Datum]]+VLOOKUP(tab_plan[[#This Row],[Wochentag]],tab_wiederholung[],6,0),""))</f>
        <v>44481</v>
      </c>
      <c r="P268" s="13">
        <f>IF(tab_plan[[#This Row],[6. Wdh. ]]&lt;&gt;"",tab_plan[[#This Row],[6. Wdh. ]],IFERROR(tab_plan[[#This Row],[Datum]]+VLOOKUP(tab_plan[[#This Row],[Wochentag]],tab_wiederholung[],7,0),""))</f>
        <v>44516</v>
      </c>
      <c r="Q268" s="13">
        <f>IF(tab_plan[[#This Row],[7. Wdh. ]]&lt;&gt;"",tab_plan[[#This Row],[7. Wdh. ]],IFERROR(tab_plan[[#This Row],[Datum]]+VLOOKUP(tab_plan[[#This Row],[Wochentag]],tab_wiederholung[],8,0),""))</f>
        <v>44824</v>
      </c>
      <c r="R268" s="13"/>
      <c r="S268" s="13"/>
      <c r="T268" s="13"/>
      <c r="U268" s="13"/>
      <c r="V268" s="13"/>
      <c r="W268" s="13"/>
      <c r="X268" s="13"/>
      <c r="Y268" s="13" t="str">
        <f>IF(tab_plan[[#This Row],[Aufgabe]]&lt;&gt;"",tab_plan[[#This Row],[Aufgabe]]&amp;" ("&amp;TEXT(tab_plan[[#This Row],[Datum]],"T.M.")&amp;")","")</f>
        <v/>
      </c>
      <c r="Z268" s="13" t="e" cm="1">
        <f t="array" ref="Z268">tab_plan[[#This Row],[Datum]]=INDEX(tab_feiertage[Datum],SMALL(IF((tab_feiertage[Datum]=tab_plan[[#This Row],[Datum]])*(tab_feiertage[Gültigkeit]="x"),ROW(tab_feiertage[Datum])-31),1))</f>
        <v>#NUM!</v>
      </c>
    </row>
    <row r="269" spans="1:26" x14ac:dyDescent="0.25">
      <c r="A269" s="10" t="str">
        <f>TEXT(tab_plan[[#This Row],[Datum]],"TTTT")</f>
        <v>Mittwoch</v>
      </c>
      <c r="B269" s="9">
        <f t="shared" si="4"/>
        <v>44461</v>
      </c>
      <c r="C269" s="6"/>
      <c r="D269" s="6" t="str" cm="1">
        <f t="array" ref="D269">IFERROR(INDEX(tab_plan[Text],SMALL(IF(tab_plan[1. Wdh. am]=tab_plan[[#This Row],[Datum]],ROW(tab_plan[1. Wdh. am])-4),1)),"")</f>
        <v/>
      </c>
      <c r="E269" s="6" t="str" cm="1">
        <f t="array" ref="E269">IFERROR(INDEX(tab_plan[Text],SMALL(IF(tab_plan[2. Wdh. am]=tab_plan[[#This Row],[Datum]],ROW(tab_plan[2. Wdh. am])-4),1)),"")</f>
        <v/>
      </c>
      <c r="F269" s="6" t="str" cm="1">
        <f t="array" ref="F269">IFERROR(INDEX(tab_plan[Text],SMALL(IF(tab_plan[3. Wdh. am]=tab_plan[[#This Row],[Datum]],ROW(tab_plan[3. Wdh. am])-4),1)),"")</f>
        <v/>
      </c>
      <c r="G269" s="6" t="str" cm="1">
        <f t="array" ref="G269">IFERROR(INDEX(tab_plan[Text],SMALL(IF(tab_plan[4. Wdh. am]=tab_plan[[#This Row],[Datum]],ROW(tab_plan[4. Wdh. am])-4),1)),"")</f>
        <v/>
      </c>
      <c r="H269" s="6" t="str" cm="1">
        <f t="array" ref="H269">IFERROR(INDEX(tab_plan[Text],SMALL(IF(tab_plan[5. Wdh. am]=tab_plan[[#This Row],[Datum]],ROW(tab_plan[5. Wdh. am])-4),1)),"")</f>
        <v/>
      </c>
      <c r="I269" s="6" t="str" cm="1">
        <f t="array" ref="I269">IFERROR(INDEX(tab_plan[Text],SMALL(IF(tab_plan[6. Wdh. am]=tab_plan[[#This Row],[Datum]],ROW(tab_plan[6. Wdh. am])-4),1)),"")</f>
        <v/>
      </c>
      <c r="J269" s="6" t="str" cm="1">
        <f t="array" ref="J269">IFERROR(INDEX(tab_plan[Text],SMALL(IF(tab_plan[7. Wdh. am]=tab_plan[[#This Row],[Datum]],ROW(tab_plan[7. Wdh. am])-4),1)),"")</f>
        <v/>
      </c>
      <c r="K269" s="13">
        <f>IF(tab_plan[[#This Row],[1. Wdh. ]]&lt;&gt;"",tab_plan[[#This Row],[1. Wdh. ]],IFERROR(tab_plan[[#This Row],[Datum]]+VLOOKUP(tab_plan[[#This Row],[Wochentag]],tab_wiederholung[],2,0),""))</f>
        <v>44461</v>
      </c>
      <c r="L269" s="13">
        <f>IF(tab_plan[[#This Row],[2. Wdh. ]]&lt;&gt;"",tab_plan[[#This Row],[2. Wdh. ]],IFERROR(tab_plan[[#This Row],[Datum]]+VLOOKUP(tab_plan[[#This Row],[Wochentag]],tab_wiederholung[],3,0),""))</f>
        <v>44462</v>
      </c>
      <c r="M269" s="13">
        <f>IF(tab_plan[[#This Row],[3. Wdh. ]]&lt;&gt;"",tab_plan[[#This Row],[3. Wdh. ]],IFERROR(tab_plan[[#This Row],[Datum]]+VLOOKUP(tab_plan[[#This Row],[Wochentag]],tab_wiederholung[],4,0),""))</f>
        <v>44464</v>
      </c>
      <c r="N269" s="13">
        <f>IF(tab_plan[[#This Row],[4. Wdh. ]]&lt;&gt;"",tab_plan[[#This Row],[4. Wdh. ]],IFERROR(tab_plan[[#This Row],[Datum]]+VLOOKUP(tab_plan[[#This Row],[Wochentag]],tab_wiederholung[],5,0),""))</f>
        <v>44468</v>
      </c>
      <c r="O269" s="13">
        <f>IF(tab_plan[[#This Row],[5. Wdh. ]]&lt;&gt;"",tab_plan[[#This Row],[5. Wdh. ]],IFERROR(tab_plan[[#This Row],[Datum]]+VLOOKUP(tab_plan[[#This Row],[Wochentag]],tab_wiederholung[],6,0),""))</f>
        <v>44482</v>
      </c>
      <c r="P269" s="13">
        <f>IF(tab_plan[[#This Row],[6. Wdh. ]]&lt;&gt;"",tab_plan[[#This Row],[6. Wdh. ]],IFERROR(tab_plan[[#This Row],[Datum]]+VLOOKUP(tab_plan[[#This Row],[Wochentag]],tab_wiederholung[],7,0),""))</f>
        <v>44517</v>
      </c>
      <c r="Q269" s="13">
        <f>IF(tab_plan[[#This Row],[7. Wdh. ]]&lt;&gt;"",tab_plan[[#This Row],[7. Wdh. ]],IFERROR(tab_plan[[#This Row],[Datum]]+VLOOKUP(tab_plan[[#This Row],[Wochentag]],tab_wiederholung[],8,0),""))</f>
        <v>44825</v>
      </c>
      <c r="R269" s="13"/>
      <c r="S269" s="13"/>
      <c r="T269" s="13"/>
      <c r="U269" s="13"/>
      <c r="V269" s="13"/>
      <c r="W269" s="13"/>
      <c r="X269" s="13"/>
      <c r="Y269" s="13" t="str">
        <f>IF(tab_plan[[#This Row],[Aufgabe]]&lt;&gt;"",tab_plan[[#This Row],[Aufgabe]]&amp;" ("&amp;TEXT(tab_plan[[#This Row],[Datum]],"T.M.")&amp;")","")</f>
        <v/>
      </c>
      <c r="Z269" s="13" t="e" cm="1">
        <f t="array" ref="Z269">tab_plan[[#This Row],[Datum]]=INDEX(tab_feiertage[Datum],SMALL(IF((tab_feiertage[Datum]=tab_plan[[#This Row],[Datum]])*(tab_feiertage[Gültigkeit]="x"),ROW(tab_feiertage[Datum])-31),1))</f>
        <v>#NUM!</v>
      </c>
    </row>
    <row r="270" spans="1:26" x14ac:dyDescent="0.25">
      <c r="A270" s="10" t="str">
        <f>TEXT(tab_plan[[#This Row],[Datum]],"TTTT")</f>
        <v>Donnerstag</v>
      </c>
      <c r="B270" s="9">
        <f t="shared" si="4"/>
        <v>44462</v>
      </c>
      <c r="C270" s="6"/>
      <c r="D270" s="6" t="str" cm="1">
        <f t="array" ref="D270">IFERROR(INDEX(tab_plan[Text],SMALL(IF(tab_plan[1. Wdh. am]=tab_plan[[#This Row],[Datum]],ROW(tab_plan[1. Wdh. am])-4),1)),"")</f>
        <v/>
      </c>
      <c r="E270" s="6" t="str" cm="1">
        <f t="array" ref="E270">IFERROR(INDEX(tab_plan[Text],SMALL(IF(tab_plan[2. Wdh. am]=tab_plan[[#This Row],[Datum]],ROW(tab_plan[2. Wdh. am])-4),1)),"")</f>
        <v/>
      </c>
      <c r="F270" s="6" t="str" cm="1">
        <f t="array" ref="F270">IFERROR(INDEX(tab_plan[Text],SMALL(IF(tab_plan[3. Wdh. am]=tab_plan[[#This Row],[Datum]],ROW(tab_plan[3. Wdh. am])-4),1)),"")</f>
        <v/>
      </c>
      <c r="G270" s="6" t="str" cm="1">
        <f t="array" ref="G270">IFERROR(INDEX(tab_plan[Text],SMALL(IF(tab_plan[4. Wdh. am]=tab_plan[[#This Row],[Datum]],ROW(tab_plan[4. Wdh. am])-4),1)),"")</f>
        <v/>
      </c>
      <c r="H270" s="6" t="str" cm="1">
        <f t="array" ref="H270">IFERROR(INDEX(tab_plan[Text],SMALL(IF(tab_plan[5. Wdh. am]=tab_plan[[#This Row],[Datum]],ROW(tab_plan[5. Wdh. am])-4),1)),"")</f>
        <v/>
      </c>
      <c r="I270" s="6" t="str" cm="1">
        <f t="array" ref="I270">IFERROR(INDEX(tab_plan[Text],SMALL(IF(tab_plan[6. Wdh. am]=tab_plan[[#This Row],[Datum]],ROW(tab_plan[6. Wdh. am])-4),1)),"")</f>
        <v/>
      </c>
      <c r="J270" s="6" t="str" cm="1">
        <f t="array" ref="J270">IFERROR(INDEX(tab_plan[Text],SMALL(IF(tab_plan[7. Wdh. am]=tab_plan[[#This Row],[Datum]],ROW(tab_plan[7. Wdh. am])-4),1)),"")</f>
        <v/>
      </c>
      <c r="K270" s="13">
        <f>IF(tab_plan[[#This Row],[1. Wdh. ]]&lt;&gt;"",tab_plan[[#This Row],[1. Wdh. ]],IFERROR(tab_plan[[#This Row],[Datum]]+VLOOKUP(tab_plan[[#This Row],[Wochentag]],tab_wiederholung[],2,0),""))</f>
        <v>44462</v>
      </c>
      <c r="L270" s="13">
        <f>IF(tab_plan[[#This Row],[2. Wdh. ]]&lt;&gt;"",tab_plan[[#This Row],[2. Wdh. ]],IFERROR(tab_plan[[#This Row],[Datum]]+VLOOKUP(tab_plan[[#This Row],[Wochentag]],tab_wiederholung[],3,0),""))</f>
        <v>44463</v>
      </c>
      <c r="M270" s="13">
        <f>IF(tab_plan[[#This Row],[3. Wdh. ]]&lt;&gt;"",tab_plan[[#This Row],[3. Wdh. ]],IFERROR(tab_plan[[#This Row],[Datum]]+VLOOKUP(tab_plan[[#This Row],[Wochentag]],tab_wiederholung[],4,0),""))</f>
        <v>44465</v>
      </c>
      <c r="N270" s="13">
        <f>IF(tab_plan[[#This Row],[4. Wdh. ]]&lt;&gt;"",tab_plan[[#This Row],[4. Wdh. ]],IFERROR(tab_plan[[#This Row],[Datum]]+VLOOKUP(tab_plan[[#This Row],[Wochentag]],tab_wiederholung[],5,0),""))</f>
        <v>44469</v>
      </c>
      <c r="O270" s="13">
        <f>IF(tab_plan[[#This Row],[5. Wdh. ]]&lt;&gt;"",tab_plan[[#This Row],[5. Wdh. ]],IFERROR(tab_plan[[#This Row],[Datum]]+VLOOKUP(tab_plan[[#This Row],[Wochentag]],tab_wiederholung[],6,0),""))</f>
        <v>44483</v>
      </c>
      <c r="P270" s="13">
        <f>IF(tab_plan[[#This Row],[6. Wdh. ]]&lt;&gt;"",tab_plan[[#This Row],[6. Wdh. ]],IFERROR(tab_plan[[#This Row],[Datum]]+VLOOKUP(tab_plan[[#This Row],[Wochentag]],tab_wiederholung[],7,0),""))</f>
        <v>44518</v>
      </c>
      <c r="Q270" s="13">
        <f>IF(tab_plan[[#This Row],[7. Wdh. ]]&lt;&gt;"",tab_plan[[#This Row],[7. Wdh. ]],IFERROR(tab_plan[[#This Row],[Datum]]+VLOOKUP(tab_plan[[#This Row],[Wochentag]],tab_wiederholung[],8,0),""))</f>
        <v>44826</v>
      </c>
      <c r="R270" s="13"/>
      <c r="S270" s="13"/>
      <c r="T270" s="13"/>
      <c r="U270" s="13"/>
      <c r="V270" s="13"/>
      <c r="W270" s="13"/>
      <c r="X270" s="13"/>
      <c r="Y270" s="13" t="str">
        <f>IF(tab_plan[[#This Row],[Aufgabe]]&lt;&gt;"",tab_plan[[#This Row],[Aufgabe]]&amp;" ("&amp;TEXT(tab_plan[[#This Row],[Datum]],"T.M.")&amp;")","")</f>
        <v/>
      </c>
      <c r="Z270" s="13" t="e" cm="1">
        <f t="array" ref="Z270">tab_plan[[#This Row],[Datum]]=INDEX(tab_feiertage[Datum],SMALL(IF((tab_feiertage[Datum]=tab_plan[[#This Row],[Datum]])*(tab_feiertage[Gültigkeit]="x"),ROW(tab_feiertage[Datum])-31),1))</f>
        <v>#NUM!</v>
      </c>
    </row>
    <row r="271" spans="1:26" x14ac:dyDescent="0.25">
      <c r="A271" s="10" t="str">
        <f>TEXT(tab_plan[[#This Row],[Datum]],"TTTT")</f>
        <v>Freitag</v>
      </c>
      <c r="B271" s="9">
        <f t="shared" si="4"/>
        <v>44463</v>
      </c>
      <c r="C271" s="6"/>
      <c r="D271" s="6" t="str" cm="1">
        <f t="array" ref="D271">IFERROR(INDEX(tab_plan[Text],SMALL(IF(tab_plan[1. Wdh. am]=tab_plan[[#This Row],[Datum]],ROW(tab_plan[1. Wdh. am])-4),1)),"")</f>
        <v/>
      </c>
      <c r="E271" s="6" t="str" cm="1">
        <f t="array" ref="E271">IFERROR(INDEX(tab_plan[Text],SMALL(IF(tab_plan[2. Wdh. am]=tab_plan[[#This Row],[Datum]],ROW(tab_plan[2. Wdh. am])-4),1)),"")</f>
        <v/>
      </c>
      <c r="F271" s="6" t="str" cm="1">
        <f t="array" ref="F271">IFERROR(INDEX(tab_plan[Text],SMALL(IF(tab_plan[3. Wdh. am]=tab_plan[[#This Row],[Datum]],ROW(tab_plan[3. Wdh. am])-4),1)),"")</f>
        <v/>
      </c>
      <c r="G271" s="6" t="str" cm="1">
        <f t="array" ref="G271">IFERROR(INDEX(tab_plan[Text],SMALL(IF(tab_plan[4. Wdh. am]=tab_plan[[#This Row],[Datum]],ROW(tab_plan[4. Wdh. am])-4),1)),"")</f>
        <v/>
      </c>
      <c r="H271" s="6" t="str" cm="1">
        <f t="array" ref="H271">IFERROR(INDEX(tab_plan[Text],SMALL(IF(tab_plan[5. Wdh. am]=tab_plan[[#This Row],[Datum]],ROW(tab_plan[5. Wdh. am])-4),1)),"")</f>
        <v/>
      </c>
      <c r="I271" s="6" t="str" cm="1">
        <f t="array" ref="I271">IFERROR(INDEX(tab_plan[Text],SMALL(IF(tab_plan[6. Wdh. am]=tab_plan[[#This Row],[Datum]],ROW(tab_plan[6. Wdh. am])-4),1)),"")</f>
        <v/>
      </c>
      <c r="J271" s="6" t="str" cm="1">
        <f t="array" ref="J271">IFERROR(INDEX(tab_plan[Text],SMALL(IF(tab_plan[7. Wdh. am]=tab_plan[[#This Row],[Datum]],ROW(tab_plan[7. Wdh. am])-4),1)),"")</f>
        <v/>
      </c>
      <c r="K271" s="13">
        <f>IF(tab_plan[[#This Row],[1. Wdh. ]]&lt;&gt;"",tab_plan[[#This Row],[1. Wdh. ]],IFERROR(tab_plan[[#This Row],[Datum]]+VLOOKUP(tab_plan[[#This Row],[Wochentag]],tab_wiederholung[],2,0),""))</f>
        <v>44463</v>
      </c>
      <c r="L271" s="13">
        <f>IF(tab_plan[[#This Row],[2. Wdh. ]]&lt;&gt;"",tab_plan[[#This Row],[2. Wdh. ]],IFERROR(tab_plan[[#This Row],[Datum]]+VLOOKUP(tab_plan[[#This Row],[Wochentag]],tab_wiederholung[],3,0),""))</f>
        <v>44464</v>
      </c>
      <c r="M271" s="13">
        <f>IF(tab_plan[[#This Row],[3. Wdh. ]]&lt;&gt;"",tab_plan[[#This Row],[3. Wdh. ]],IFERROR(tab_plan[[#This Row],[Datum]]+VLOOKUP(tab_plan[[#This Row],[Wochentag]],tab_wiederholung[],4,0),""))</f>
        <v>44466</v>
      </c>
      <c r="N271" s="13">
        <f>IF(tab_plan[[#This Row],[4. Wdh. ]]&lt;&gt;"",tab_plan[[#This Row],[4. Wdh. ]],IFERROR(tab_plan[[#This Row],[Datum]]+VLOOKUP(tab_plan[[#This Row],[Wochentag]],tab_wiederholung[],5,0),""))</f>
        <v>44470</v>
      </c>
      <c r="O271" s="13">
        <f>IF(tab_plan[[#This Row],[5. Wdh. ]]&lt;&gt;"",tab_plan[[#This Row],[5. Wdh. ]],IFERROR(tab_plan[[#This Row],[Datum]]+VLOOKUP(tab_plan[[#This Row],[Wochentag]],tab_wiederholung[],6,0),""))</f>
        <v>44484</v>
      </c>
      <c r="P271" s="13">
        <f>IF(tab_plan[[#This Row],[6. Wdh. ]]&lt;&gt;"",tab_plan[[#This Row],[6. Wdh. ]],IFERROR(tab_plan[[#This Row],[Datum]]+VLOOKUP(tab_plan[[#This Row],[Wochentag]],tab_wiederholung[],7,0),""))</f>
        <v>44519</v>
      </c>
      <c r="Q271" s="13">
        <f>IF(tab_plan[[#This Row],[7. Wdh. ]]&lt;&gt;"",tab_plan[[#This Row],[7. Wdh. ]],IFERROR(tab_plan[[#This Row],[Datum]]+VLOOKUP(tab_plan[[#This Row],[Wochentag]],tab_wiederholung[],8,0),""))</f>
        <v>44827</v>
      </c>
      <c r="R271" s="13"/>
      <c r="S271" s="13"/>
      <c r="T271" s="13"/>
      <c r="U271" s="13"/>
      <c r="V271" s="13"/>
      <c r="W271" s="13"/>
      <c r="X271" s="13"/>
      <c r="Y271" s="13" t="str">
        <f>IF(tab_plan[[#This Row],[Aufgabe]]&lt;&gt;"",tab_plan[[#This Row],[Aufgabe]]&amp;" ("&amp;TEXT(tab_plan[[#This Row],[Datum]],"T.M.")&amp;")","")</f>
        <v/>
      </c>
      <c r="Z271" s="13" t="e" cm="1">
        <f t="array" ref="Z271">tab_plan[[#This Row],[Datum]]=INDEX(tab_feiertage[Datum],SMALL(IF((tab_feiertage[Datum]=tab_plan[[#This Row],[Datum]])*(tab_feiertage[Gültigkeit]="x"),ROW(tab_feiertage[Datum])-31),1))</f>
        <v>#NUM!</v>
      </c>
    </row>
    <row r="272" spans="1:26" x14ac:dyDescent="0.25">
      <c r="A272" s="10" t="str">
        <f>TEXT(tab_plan[[#This Row],[Datum]],"TTTT")</f>
        <v>Samstag</v>
      </c>
      <c r="B272" s="9">
        <f t="shared" si="4"/>
        <v>44464</v>
      </c>
      <c r="C272" s="6"/>
      <c r="D272" s="6" t="str" cm="1">
        <f t="array" ref="D272">IFERROR(INDEX(tab_plan[Text],SMALL(IF(tab_plan[1. Wdh. am]=tab_plan[[#This Row],[Datum]],ROW(tab_plan[1. Wdh. am])-4),1)),"")</f>
        <v/>
      </c>
      <c r="E272" s="6" t="str" cm="1">
        <f t="array" ref="E272">IFERROR(INDEX(tab_plan[Text],SMALL(IF(tab_plan[2. Wdh. am]=tab_plan[[#This Row],[Datum]],ROW(tab_plan[2. Wdh. am])-4),1)),"")</f>
        <v/>
      </c>
      <c r="F272" s="6" t="str" cm="1">
        <f t="array" ref="F272">IFERROR(INDEX(tab_plan[Text],SMALL(IF(tab_plan[3. Wdh. am]=tab_plan[[#This Row],[Datum]],ROW(tab_plan[3. Wdh. am])-4),1)),"")</f>
        <v/>
      </c>
      <c r="G272" s="6" t="str" cm="1">
        <f t="array" ref="G272">IFERROR(INDEX(tab_plan[Text],SMALL(IF(tab_plan[4. Wdh. am]=tab_plan[[#This Row],[Datum]],ROW(tab_plan[4. Wdh. am])-4),1)),"")</f>
        <v/>
      </c>
      <c r="H272" s="6" t="str" cm="1">
        <f t="array" ref="H272">IFERROR(INDEX(tab_plan[Text],SMALL(IF(tab_plan[5. Wdh. am]=tab_plan[[#This Row],[Datum]],ROW(tab_plan[5. Wdh. am])-4),1)),"")</f>
        <v/>
      </c>
      <c r="I272" s="6" t="str" cm="1">
        <f t="array" ref="I272">IFERROR(INDEX(tab_plan[Text],SMALL(IF(tab_plan[6. Wdh. am]=tab_plan[[#This Row],[Datum]],ROW(tab_plan[6. Wdh. am])-4),1)),"")</f>
        <v/>
      </c>
      <c r="J272" s="6" t="str" cm="1">
        <f t="array" ref="J272">IFERROR(INDEX(tab_plan[Text],SMALL(IF(tab_plan[7. Wdh. am]=tab_plan[[#This Row],[Datum]],ROW(tab_plan[7. Wdh. am])-4),1)),"")</f>
        <v/>
      </c>
      <c r="K272" s="13">
        <f>IF(tab_plan[[#This Row],[1. Wdh. ]]&lt;&gt;"",tab_plan[[#This Row],[1. Wdh. ]],IFERROR(tab_plan[[#This Row],[Datum]]+VLOOKUP(tab_plan[[#This Row],[Wochentag]],tab_wiederholung[],2,0),""))</f>
        <v>44464</v>
      </c>
      <c r="L272" s="13">
        <f>IF(tab_plan[[#This Row],[2. Wdh. ]]&lt;&gt;"",tab_plan[[#This Row],[2. Wdh. ]],IFERROR(tab_plan[[#This Row],[Datum]]+VLOOKUP(tab_plan[[#This Row],[Wochentag]],tab_wiederholung[],3,0),""))</f>
        <v>44465</v>
      </c>
      <c r="M272" s="13">
        <f>IF(tab_plan[[#This Row],[3. Wdh. ]]&lt;&gt;"",tab_plan[[#This Row],[3. Wdh. ]],IFERROR(tab_plan[[#This Row],[Datum]]+VLOOKUP(tab_plan[[#This Row],[Wochentag]],tab_wiederholung[],4,0),""))</f>
        <v>44467</v>
      </c>
      <c r="N272" s="13">
        <f>IF(tab_plan[[#This Row],[4. Wdh. ]]&lt;&gt;"",tab_plan[[#This Row],[4. Wdh. ]],IFERROR(tab_plan[[#This Row],[Datum]]+VLOOKUP(tab_plan[[#This Row],[Wochentag]],tab_wiederholung[],5,0),""))</f>
        <v>44471</v>
      </c>
      <c r="O272" s="13">
        <f>IF(tab_plan[[#This Row],[5. Wdh. ]]&lt;&gt;"",tab_plan[[#This Row],[5. Wdh. ]],IFERROR(tab_plan[[#This Row],[Datum]]+VLOOKUP(tab_plan[[#This Row],[Wochentag]],tab_wiederholung[],6,0),""))</f>
        <v>44485</v>
      </c>
      <c r="P272" s="13">
        <f>IF(tab_plan[[#This Row],[6. Wdh. ]]&lt;&gt;"",tab_plan[[#This Row],[6. Wdh. ]],IFERROR(tab_plan[[#This Row],[Datum]]+VLOOKUP(tab_plan[[#This Row],[Wochentag]],tab_wiederholung[],7,0),""))</f>
        <v>44520</v>
      </c>
      <c r="Q272" s="13">
        <f>IF(tab_plan[[#This Row],[7. Wdh. ]]&lt;&gt;"",tab_plan[[#This Row],[7. Wdh. ]],IFERROR(tab_plan[[#This Row],[Datum]]+VLOOKUP(tab_plan[[#This Row],[Wochentag]],tab_wiederholung[],8,0),""))</f>
        <v>44828</v>
      </c>
      <c r="R272" s="13"/>
      <c r="S272" s="13"/>
      <c r="T272" s="13"/>
      <c r="U272" s="13"/>
      <c r="V272" s="13"/>
      <c r="W272" s="13"/>
      <c r="X272" s="13"/>
      <c r="Y272" s="13" t="str">
        <f>IF(tab_plan[[#This Row],[Aufgabe]]&lt;&gt;"",tab_plan[[#This Row],[Aufgabe]]&amp;" ("&amp;TEXT(tab_plan[[#This Row],[Datum]],"T.M.")&amp;")","")</f>
        <v/>
      </c>
      <c r="Z272" s="13" t="e" cm="1">
        <f t="array" ref="Z272">tab_plan[[#This Row],[Datum]]=INDEX(tab_feiertage[Datum],SMALL(IF((tab_feiertage[Datum]=tab_plan[[#This Row],[Datum]])*(tab_feiertage[Gültigkeit]="x"),ROW(tab_feiertage[Datum])-31),1))</f>
        <v>#NUM!</v>
      </c>
    </row>
    <row r="273" spans="1:26" x14ac:dyDescent="0.25">
      <c r="A273" s="10" t="str">
        <f>TEXT(tab_plan[[#This Row],[Datum]],"TTTT")</f>
        <v>Sonntag</v>
      </c>
      <c r="B273" s="9">
        <f t="shared" si="4"/>
        <v>44465</v>
      </c>
      <c r="C273" s="6"/>
      <c r="D273" s="6" t="str" cm="1">
        <f t="array" ref="D273">IFERROR(INDEX(tab_plan[Text],SMALL(IF(tab_plan[1. Wdh. am]=tab_plan[[#This Row],[Datum]],ROW(tab_plan[1. Wdh. am])-4),1)),"")</f>
        <v/>
      </c>
      <c r="E273" s="6" t="str" cm="1">
        <f t="array" ref="E273">IFERROR(INDEX(tab_plan[Text],SMALL(IF(tab_plan[2. Wdh. am]=tab_plan[[#This Row],[Datum]],ROW(tab_plan[2. Wdh. am])-4),1)),"")</f>
        <v/>
      </c>
      <c r="F273" s="6" t="str" cm="1">
        <f t="array" ref="F273">IFERROR(INDEX(tab_plan[Text],SMALL(IF(tab_plan[3. Wdh. am]=tab_plan[[#This Row],[Datum]],ROW(tab_plan[3. Wdh. am])-4),1)),"")</f>
        <v/>
      </c>
      <c r="G273" s="6" t="str" cm="1">
        <f t="array" ref="G273">IFERROR(INDEX(tab_plan[Text],SMALL(IF(tab_plan[4. Wdh. am]=tab_plan[[#This Row],[Datum]],ROW(tab_plan[4. Wdh. am])-4),1)),"")</f>
        <v/>
      </c>
      <c r="H273" s="6" t="str" cm="1">
        <f t="array" ref="H273">IFERROR(INDEX(tab_plan[Text],SMALL(IF(tab_plan[5. Wdh. am]=tab_plan[[#This Row],[Datum]],ROW(tab_plan[5. Wdh. am])-4),1)),"")</f>
        <v/>
      </c>
      <c r="I273" s="6" t="str" cm="1">
        <f t="array" ref="I273">IFERROR(INDEX(tab_plan[Text],SMALL(IF(tab_plan[6. Wdh. am]=tab_plan[[#This Row],[Datum]],ROW(tab_plan[6. Wdh. am])-4),1)),"")</f>
        <v/>
      </c>
      <c r="J273" s="6" t="str" cm="1">
        <f t="array" ref="J273">IFERROR(INDEX(tab_plan[Text],SMALL(IF(tab_plan[7. Wdh. am]=tab_plan[[#This Row],[Datum]],ROW(tab_plan[7. Wdh. am])-4),1)),"")</f>
        <v/>
      </c>
      <c r="K273" s="13">
        <f>IF(tab_plan[[#This Row],[1. Wdh. ]]&lt;&gt;"",tab_plan[[#This Row],[1. Wdh. ]],IFERROR(tab_plan[[#This Row],[Datum]]+VLOOKUP(tab_plan[[#This Row],[Wochentag]],tab_wiederholung[],2,0),""))</f>
        <v>44465</v>
      </c>
      <c r="L273" s="13">
        <f>IF(tab_plan[[#This Row],[2. Wdh. ]]&lt;&gt;"",tab_plan[[#This Row],[2. Wdh. ]],IFERROR(tab_plan[[#This Row],[Datum]]+VLOOKUP(tab_plan[[#This Row],[Wochentag]],tab_wiederholung[],3,0),""))</f>
        <v>44466</v>
      </c>
      <c r="M273" s="13">
        <f>IF(tab_plan[[#This Row],[3. Wdh. ]]&lt;&gt;"",tab_plan[[#This Row],[3. Wdh. ]],IFERROR(tab_plan[[#This Row],[Datum]]+VLOOKUP(tab_plan[[#This Row],[Wochentag]],tab_wiederholung[],4,0),""))</f>
        <v>44468</v>
      </c>
      <c r="N273" s="13">
        <f>IF(tab_plan[[#This Row],[4. Wdh. ]]&lt;&gt;"",tab_plan[[#This Row],[4. Wdh. ]],IFERROR(tab_plan[[#This Row],[Datum]]+VLOOKUP(tab_plan[[#This Row],[Wochentag]],tab_wiederholung[],5,0),""))</f>
        <v>44472</v>
      </c>
      <c r="O273" s="13">
        <f>IF(tab_plan[[#This Row],[5. Wdh. ]]&lt;&gt;"",tab_plan[[#This Row],[5. Wdh. ]],IFERROR(tab_plan[[#This Row],[Datum]]+VLOOKUP(tab_plan[[#This Row],[Wochentag]],tab_wiederholung[],6,0),""))</f>
        <v>44486</v>
      </c>
      <c r="P273" s="13">
        <f>IF(tab_plan[[#This Row],[6. Wdh. ]]&lt;&gt;"",tab_plan[[#This Row],[6. Wdh. ]],IFERROR(tab_plan[[#This Row],[Datum]]+VLOOKUP(tab_plan[[#This Row],[Wochentag]],tab_wiederholung[],7,0),""))</f>
        <v>44521</v>
      </c>
      <c r="Q273" s="13">
        <f>IF(tab_plan[[#This Row],[7. Wdh. ]]&lt;&gt;"",tab_plan[[#This Row],[7. Wdh. ]],IFERROR(tab_plan[[#This Row],[Datum]]+VLOOKUP(tab_plan[[#This Row],[Wochentag]],tab_wiederholung[],8,0),""))</f>
        <v>44829</v>
      </c>
      <c r="R273" s="13"/>
      <c r="S273" s="13"/>
      <c r="T273" s="13"/>
      <c r="U273" s="13"/>
      <c r="V273" s="13"/>
      <c r="W273" s="13"/>
      <c r="X273" s="13"/>
      <c r="Y273" s="13" t="str">
        <f>IF(tab_plan[[#This Row],[Aufgabe]]&lt;&gt;"",tab_plan[[#This Row],[Aufgabe]]&amp;" ("&amp;TEXT(tab_plan[[#This Row],[Datum]],"T.M.")&amp;")","")</f>
        <v/>
      </c>
      <c r="Z273" s="13" t="e" cm="1">
        <f t="array" ref="Z273">tab_plan[[#This Row],[Datum]]=INDEX(tab_feiertage[Datum],SMALL(IF((tab_feiertage[Datum]=tab_plan[[#This Row],[Datum]])*(tab_feiertage[Gültigkeit]="x"),ROW(tab_feiertage[Datum])-31),1))</f>
        <v>#NUM!</v>
      </c>
    </row>
    <row r="274" spans="1:26" x14ac:dyDescent="0.25">
      <c r="A274" s="10" t="str">
        <f>TEXT(tab_plan[[#This Row],[Datum]],"TTTT")</f>
        <v>Montag</v>
      </c>
      <c r="B274" s="9">
        <f t="shared" si="4"/>
        <v>44466</v>
      </c>
      <c r="C274" s="6"/>
      <c r="D274" s="6" t="str" cm="1">
        <f t="array" ref="D274">IFERROR(INDEX(tab_plan[Text],SMALL(IF(tab_plan[1. Wdh. am]=tab_plan[[#This Row],[Datum]],ROW(tab_plan[1. Wdh. am])-4),1)),"")</f>
        <v/>
      </c>
      <c r="E274" s="6" t="str" cm="1">
        <f t="array" ref="E274">IFERROR(INDEX(tab_plan[Text],SMALL(IF(tab_plan[2. Wdh. am]=tab_plan[[#This Row],[Datum]],ROW(tab_plan[2. Wdh. am])-4),1)),"")</f>
        <v/>
      </c>
      <c r="F274" s="6" t="str" cm="1">
        <f t="array" ref="F274">IFERROR(INDEX(tab_plan[Text],SMALL(IF(tab_plan[3. Wdh. am]=tab_plan[[#This Row],[Datum]],ROW(tab_plan[3. Wdh. am])-4),1)),"")</f>
        <v/>
      </c>
      <c r="G274" s="6" t="str" cm="1">
        <f t="array" ref="G274">IFERROR(INDEX(tab_plan[Text],SMALL(IF(tab_plan[4. Wdh. am]=tab_plan[[#This Row],[Datum]],ROW(tab_plan[4. Wdh. am])-4),1)),"")</f>
        <v/>
      </c>
      <c r="H274" s="6" t="str" cm="1">
        <f t="array" ref="H274">IFERROR(INDEX(tab_plan[Text],SMALL(IF(tab_plan[5. Wdh. am]=tab_plan[[#This Row],[Datum]],ROW(tab_plan[5. Wdh. am])-4),1)),"")</f>
        <v/>
      </c>
      <c r="I274" s="6" t="str" cm="1">
        <f t="array" ref="I274">IFERROR(INDEX(tab_plan[Text],SMALL(IF(tab_plan[6. Wdh. am]=tab_plan[[#This Row],[Datum]],ROW(tab_plan[6. Wdh. am])-4),1)),"")</f>
        <v/>
      </c>
      <c r="J274" s="6" t="str" cm="1">
        <f t="array" ref="J274">IFERROR(INDEX(tab_plan[Text],SMALL(IF(tab_plan[7. Wdh. am]=tab_plan[[#This Row],[Datum]],ROW(tab_plan[7. Wdh. am])-4),1)),"")</f>
        <v/>
      </c>
      <c r="K274" s="13">
        <f>IF(tab_plan[[#This Row],[1. Wdh. ]]&lt;&gt;"",tab_plan[[#This Row],[1. Wdh. ]],IFERROR(tab_plan[[#This Row],[Datum]]+VLOOKUP(tab_plan[[#This Row],[Wochentag]],tab_wiederholung[],2,0),""))</f>
        <v>44466</v>
      </c>
      <c r="L274" s="13">
        <f>IF(tab_plan[[#This Row],[2. Wdh. ]]&lt;&gt;"",tab_plan[[#This Row],[2. Wdh. ]],IFERROR(tab_plan[[#This Row],[Datum]]+VLOOKUP(tab_plan[[#This Row],[Wochentag]],tab_wiederholung[],3,0),""))</f>
        <v>44467</v>
      </c>
      <c r="M274" s="13">
        <f>IF(tab_plan[[#This Row],[3. Wdh. ]]&lt;&gt;"",tab_plan[[#This Row],[3. Wdh. ]],IFERROR(tab_plan[[#This Row],[Datum]]+VLOOKUP(tab_plan[[#This Row],[Wochentag]],tab_wiederholung[],4,0),""))</f>
        <v>44469</v>
      </c>
      <c r="N274" s="13">
        <f>IF(tab_plan[[#This Row],[4. Wdh. ]]&lt;&gt;"",tab_plan[[#This Row],[4. Wdh. ]],IFERROR(tab_plan[[#This Row],[Datum]]+VLOOKUP(tab_plan[[#This Row],[Wochentag]],tab_wiederholung[],5,0),""))</f>
        <v>44473</v>
      </c>
      <c r="O274" s="13">
        <f>IF(tab_plan[[#This Row],[5. Wdh. ]]&lt;&gt;"",tab_plan[[#This Row],[5. Wdh. ]],IFERROR(tab_plan[[#This Row],[Datum]]+VLOOKUP(tab_plan[[#This Row],[Wochentag]],tab_wiederholung[],6,0),""))</f>
        <v>44487</v>
      </c>
      <c r="P274" s="13">
        <f>IF(tab_plan[[#This Row],[6. Wdh. ]]&lt;&gt;"",tab_plan[[#This Row],[6. Wdh. ]],IFERROR(tab_plan[[#This Row],[Datum]]+VLOOKUP(tab_plan[[#This Row],[Wochentag]],tab_wiederholung[],7,0),""))</f>
        <v>44522</v>
      </c>
      <c r="Q274" s="13">
        <f>IF(tab_plan[[#This Row],[7. Wdh. ]]&lt;&gt;"",tab_plan[[#This Row],[7. Wdh. ]],IFERROR(tab_plan[[#This Row],[Datum]]+VLOOKUP(tab_plan[[#This Row],[Wochentag]],tab_wiederholung[],8,0),""))</f>
        <v>44830</v>
      </c>
      <c r="R274" s="13"/>
      <c r="S274" s="13"/>
      <c r="T274" s="13"/>
      <c r="U274" s="13"/>
      <c r="V274" s="13"/>
      <c r="W274" s="13"/>
      <c r="X274" s="13"/>
      <c r="Y274" s="13" t="str">
        <f>IF(tab_plan[[#This Row],[Aufgabe]]&lt;&gt;"",tab_plan[[#This Row],[Aufgabe]]&amp;" ("&amp;TEXT(tab_plan[[#This Row],[Datum]],"T.M.")&amp;")","")</f>
        <v/>
      </c>
      <c r="Z274" s="13" t="e" cm="1">
        <f t="array" ref="Z274">tab_plan[[#This Row],[Datum]]=INDEX(tab_feiertage[Datum],SMALL(IF((tab_feiertage[Datum]=tab_plan[[#This Row],[Datum]])*(tab_feiertage[Gültigkeit]="x"),ROW(tab_feiertage[Datum])-31),1))</f>
        <v>#NUM!</v>
      </c>
    </row>
    <row r="275" spans="1:26" x14ac:dyDescent="0.25">
      <c r="A275" s="10" t="str">
        <f>TEXT(tab_plan[[#This Row],[Datum]],"TTTT")</f>
        <v>Dienstag</v>
      </c>
      <c r="B275" s="9">
        <f t="shared" si="4"/>
        <v>44467</v>
      </c>
      <c r="C275" s="6"/>
      <c r="D275" s="6" t="str" cm="1">
        <f t="array" ref="D275">IFERROR(INDEX(tab_plan[Text],SMALL(IF(tab_plan[1. Wdh. am]=tab_plan[[#This Row],[Datum]],ROW(tab_plan[1. Wdh. am])-4),1)),"")</f>
        <v/>
      </c>
      <c r="E275" s="6" t="str" cm="1">
        <f t="array" ref="E275">IFERROR(INDEX(tab_plan[Text],SMALL(IF(tab_plan[2. Wdh. am]=tab_plan[[#This Row],[Datum]],ROW(tab_plan[2. Wdh. am])-4),1)),"")</f>
        <v/>
      </c>
      <c r="F275" s="6" t="str" cm="1">
        <f t="array" ref="F275">IFERROR(INDEX(tab_plan[Text],SMALL(IF(tab_plan[3. Wdh. am]=tab_plan[[#This Row],[Datum]],ROW(tab_plan[3. Wdh. am])-4),1)),"")</f>
        <v/>
      </c>
      <c r="G275" s="6" t="str" cm="1">
        <f t="array" ref="G275">IFERROR(INDEX(tab_plan[Text],SMALL(IF(tab_plan[4. Wdh. am]=tab_plan[[#This Row],[Datum]],ROW(tab_plan[4. Wdh. am])-4),1)),"")</f>
        <v/>
      </c>
      <c r="H275" s="6" t="str" cm="1">
        <f t="array" ref="H275">IFERROR(INDEX(tab_plan[Text],SMALL(IF(tab_plan[5. Wdh. am]=tab_plan[[#This Row],[Datum]],ROW(tab_plan[5. Wdh. am])-4),1)),"")</f>
        <v/>
      </c>
      <c r="I275" s="6" t="str" cm="1">
        <f t="array" ref="I275">IFERROR(INDEX(tab_plan[Text],SMALL(IF(tab_plan[6. Wdh. am]=tab_plan[[#This Row],[Datum]],ROW(tab_plan[6. Wdh. am])-4),1)),"")</f>
        <v/>
      </c>
      <c r="J275" s="6" t="str" cm="1">
        <f t="array" ref="J275">IFERROR(INDEX(tab_plan[Text],SMALL(IF(tab_plan[7. Wdh. am]=tab_plan[[#This Row],[Datum]],ROW(tab_plan[7. Wdh. am])-4),1)),"")</f>
        <v/>
      </c>
      <c r="K275" s="13">
        <f>IF(tab_plan[[#This Row],[1. Wdh. ]]&lt;&gt;"",tab_plan[[#This Row],[1. Wdh. ]],IFERROR(tab_plan[[#This Row],[Datum]]+VLOOKUP(tab_plan[[#This Row],[Wochentag]],tab_wiederholung[],2,0),""))</f>
        <v>44467</v>
      </c>
      <c r="L275" s="13">
        <f>IF(tab_plan[[#This Row],[2. Wdh. ]]&lt;&gt;"",tab_plan[[#This Row],[2. Wdh. ]],IFERROR(tab_plan[[#This Row],[Datum]]+VLOOKUP(tab_plan[[#This Row],[Wochentag]],tab_wiederholung[],3,0),""))</f>
        <v>44468</v>
      </c>
      <c r="M275" s="13">
        <f>IF(tab_plan[[#This Row],[3. Wdh. ]]&lt;&gt;"",tab_plan[[#This Row],[3. Wdh. ]],IFERROR(tab_plan[[#This Row],[Datum]]+VLOOKUP(tab_plan[[#This Row],[Wochentag]],tab_wiederholung[],4,0),""))</f>
        <v>44470</v>
      </c>
      <c r="N275" s="13">
        <f>IF(tab_plan[[#This Row],[4. Wdh. ]]&lt;&gt;"",tab_plan[[#This Row],[4. Wdh. ]],IFERROR(tab_plan[[#This Row],[Datum]]+VLOOKUP(tab_plan[[#This Row],[Wochentag]],tab_wiederholung[],5,0),""))</f>
        <v>44474</v>
      </c>
      <c r="O275" s="13">
        <f>IF(tab_plan[[#This Row],[5. Wdh. ]]&lt;&gt;"",tab_plan[[#This Row],[5. Wdh. ]],IFERROR(tab_plan[[#This Row],[Datum]]+VLOOKUP(tab_plan[[#This Row],[Wochentag]],tab_wiederholung[],6,0),""))</f>
        <v>44488</v>
      </c>
      <c r="P275" s="13">
        <f>IF(tab_plan[[#This Row],[6. Wdh. ]]&lt;&gt;"",tab_plan[[#This Row],[6. Wdh. ]],IFERROR(tab_plan[[#This Row],[Datum]]+VLOOKUP(tab_plan[[#This Row],[Wochentag]],tab_wiederholung[],7,0),""))</f>
        <v>44523</v>
      </c>
      <c r="Q275" s="13">
        <f>IF(tab_plan[[#This Row],[7. Wdh. ]]&lt;&gt;"",tab_plan[[#This Row],[7. Wdh. ]],IFERROR(tab_plan[[#This Row],[Datum]]+VLOOKUP(tab_plan[[#This Row],[Wochentag]],tab_wiederholung[],8,0),""))</f>
        <v>44831</v>
      </c>
      <c r="R275" s="13"/>
      <c r="S275" s="13"/>
      <c r="T275" s="13"/>
      <c r="U275" s="13"/>
      <c r="V275" s="13"/>
      <c r="W275" s="13"/>
      <c r="X275" s="13"/>
      <c r="Y275" s="13" t="str">
        <f>IF(tab_plan[[#This Row],[Aufgabe]]&lt;&gt;"",tab_plan[[#This Row],[Aufgabe]]&amp;" ("&amp;TEXT(tab_plan[[#This Row],[Datum]],"T.M.")&amp;")","")</f>
        <v/>
      </c>
      <c r="Z275" s="13" t="e" cm="1">
        <f t="array" ref="Z275">tab_plan[[#This Row],[Datum]]=INDEX(tab_feiertage[Datum],SMALL(IF((tab_feiertage[Datum]=tab_plan[[#This Row],[Datum]])*(tab_feiertage[Gültigkeit]="x"),ROW(tab_feiertage[Datum])-31),1))</f>
        <v>#NUM!</v>
      </c>
    </row>
    <row r="276" spans="1:26" x14ac:dyDescent="0.25">
      <c r="A276" s="10" t="str">
        <f>TEXT(tab_plan[[#This Row],[Datum]],"TTTT")</f>
        <v>Mittwoch</v>
      </c>
      <c r="B276" s="9">
        <f t="shared" si="4"/>
        <v>44468</v>
      </c>
      <c r="C276" s="6"/>
      <c r="D276" s="6" t="str" cm="1">
        <f t="array" ref="D276">IFERROR(INDEX(tab_plan[Text],SMALL(IF(tab_plan[1. Wdh. am]=tab_plan[[#This Row],[Datum]],ROW(tab_plan[1. Wdh. am])-4),1)),"")</f>
        <v/>
      </c>
      <c r="E276" s="6" t="str" cm="1">
        <f t="array" ref="E276">IFERROR(INDEX(tab_plan[Text],SMALL(IF(tab_plan[2. Wdh. am]=tab_plan[[#This Row],[Datum]],ROW(tab_plan[2. Wdh. am])-4),1)),"")</f>
        <v/>
      </c>
      <c r="F276" s="6" t="str" cm="1">
        <f t="array" ref="F276">IFERROR(INDEX(tab_plan[Text],SMALL(IF(tab_plan[3. Wdh. am]=tab_plan[[#This Row],[Datum]],ROW(tab_plan[3. Wdh. am])-4),1)),"")</f>
        <v/>
      </c>
      <c r="G276" s="6" t="str" cm="1">
        <f t="array" ref="G276">IFERROR(INDEX(tab_plan[Text],SMALL(IF(tab_plan[4. Wdh. am]=tab_plan[[#This Row],[Datum]],ROW(tab_plan[4. Wdh. am])-4),1)),"")</f>
        <v/>
      </c>
      <c r="H276" s="6" t="str" cm="1">
        <f t="array" ref="H276">IFERROR(INDEX(tab_plan[Text],SMALL(IF(tab_plan[5. Wdh. am]=tab_plan[[#This Row],[Datum]],ROW(tab_plan[5. Wdh. am])-4),1)),"")</f>
        <v/>
      </c>
      <c r="I276" s="6" t="str" cm="1">
        <f t="array" ref="I276">IFERROR(INDEX(tab_plan[Text],SMALL(IF(tab_plan[6. Wdh. am]=tab_plan[[#This Row],[Datum]],ROW(tab_plan[6. Wdh. am])-4),1)),"")</f>
        <v/>
      </c>
      <c r="J276" s="6" t="str" cm="1">
        <f t="array" ref="J276">IFERROR(INDEX(tab_plan[Text],SMALL(IF(tab_plan[7. Wdh. am]=tab_plan[[#This Row],[Datum]],ROW(tab_plan[7. Wdh. am])-4),1)),"")</f>
        <v/>
      </c>
      <c r="K276" s="13">
        <f>IF(tab_plan[[#This Row],[1. Wdh. ]]&lt;&gt;"",tab_plan[[#This Row],[1. Wdh. ]],IFERROR(tab_plan[[#This Row],[Datum]]+VLOOKUP(tab_plan[[#This Row],[Wochentag]],tab_wiederholung[],2,0),""))</f>
        <v>44468</v>
      </c>
      <c r="L276" s="13">
        <f>IF(tab_plan[[#This Row],[2. Wdh. ]]&lt;&gt;"",tab_plan[[#This Row],[2. Wdh. ]],IFERROR(tab_plan[[#This Row],[Datum]]+VLOOKUP(tab_plan[[#This Row],[Wochentag]],tab_wiederholung[],3,0),""))</f>
        <v>44469</v>
      </c>
      <c r="M276" s="13">
        <f>IF(tab_plan[[#This Row],[3. Wdh. ]]&lt;&gt;"",tab_plan[[#This Row],[3. Wdh. ]],IFERROR(tab_plan[[#This Row],[Datum]]+VLOOKUP(tab_plan[[#This Row],[Wochentag]],tab_wiederholung[],4,0),""))</f>
        <v>44471</v>
      </c>
      <c r="N276" s="13">
        <f>IF(tab_plan[[#This Row],[4. Wdh. ]]&lt;&gt;"",tab_plan[[#This Row],[4. Wdh. ]],IFERROR(tab_plan[[#This Row],[Datum]]+VLOOKUP(tab_plan[[#This Row],[Wochentag]],tab_wiederholung[],5,0),""))</f>
        <v>44475</v>
      </c>
      <c r="O276" s="13">
        <f>IF(tab_plan[[#This Row],[5. Wdh. ]]&lt;&gt;"",tab_plan[[#This Row],[5. Wdh. ]],IFERROR(tab_plan[[#This Row],[Datum]]+VLOOKUP(tab_plan[[#This Row],[Wochentag]],tab_wiederholung[],6,0),""))</f>
        <v>44489</v>
      </c>
      <c r="P276" s="13">
        <f>IF(tab_plan[[#This Row],[6. Wdh. ]]&lt;&gt;"",tab_plan[[#This Row],[6. Wdh. ]],IFERROR(tab_plan[[#This Row],[Datum]]+VLOOKUP(tab_plan[[#This Row],[Wochentag]],tab_wiederholung[],7,0),""))</f>
        <v>44524</v>
      </c>
      <c r="Q276" s="13">
        <f>IF(tab_plan[[#This Row],[7. Wdh. ]]&lt;&gt;"",tab_plan[[#This Row],[7. Wdh. ]],IFERROR(tab_plan[[#This Row],[Datum]]+VLOOKUP(tab_plan[[#This Row],[Wochentag]],tab_wiederholung[],8,0),""))</f>
        <v>44832</v>
      </c>
      <c r="R276" s="13"/>
      <c r="S276" s="13"/>
      <c r="T276" s="13"/>
      <c r="U276" s="13"/>
      <c r="V276" s="13"/>
      <c r="W276" s="13"/>
      <c r="X276" s="13"/>
      <c r="Y276" s="13" t="str">
        <f>IF(tab_plan[[#This Row],[Aufgabe]]&lt;&gt;"",tab_plan[[#This Row],[Aufgabe]]&amp;" ("&amp;TEXT(tab_plan[[#This Row],[Datum]],"T.M.")&amp;")","")</f>
        <v/>
      </c>
      <c r="Z276" s="13" t="e" cm="1">
        <f t="array" ref="Z276">tab_plan[[#This Row],[Datum]]=INDEX(tab_feiertage[Datum],SMALL(IF((tab_feiertage[Datum]=tab_plan[[#This Row],[Datum]])*(tab_feiertage[Gültigkeit]="x"),ROW(tab_feiertage[Datum])-31),1))</f>
        <v>#NUM!</v>
      </c>
    </row>
    <row r="277" spans="1:26" x14ac:dyDescent="0.25">
      <c r="A277" s="10" t="str">
        <f>TEXT(tab_plan[[#This Row],[Datum]],"TTTT")</f>
        <v>Donnerstag</v>
      </c>
      <c r="B277" s="9">
        <f t="shared" si="4"/>
        <v>44469</v>
      </c>
      <c r="C277" s="6"/>
      <c r="D277" s="6" t="str" cm="1">
        <f t="array" ref="D277">IFERROR(INDEX(tab_plan[Text],SMALL(IF(tab_plan[1. Wdh. am]=tab_plan[[#This Row],[Datum]],ROW(tab_plan[1. Wdh. am])-4),1)),"")</f>
        <v/>
      </c>
      <c r="E277" s="6" t="str" cm="1">
        <f t="array" ref="E277">IFERROR(INDEX(tab_plan[Text],SMALL(IF(tab_plan[2. Wdh. am]=tab_plan[[#This Row],[Datum]],ROW(tab_plan[2. Wdh. am])-4),1)),"")</f>
        <v/>
      </c>
      <c r="F277" s="6" t="str" cm="1">
        <f t="array" ref="F277">IFERROR(INDEX(tab_plan[Text],SMALL(IF(tab_plan[3. Wdh. am]=tab_plan[[#This Row],[Datum]],ROW(tab_plan[3. Wdh. am])-4),1)),"")</f>
        <v/>
      </c>
      <c r="G277" s="6" t="str" cm="1">
        <f t="array" ref="G277">IFERROR(INDEX(tab_plan[Text],SMALL(IF(tab_plan[4. Wdh. am]=tab_plan[[#This Row],[Datum]],ROW(tab_plan[4. Wdh. am])-4),1)),"")</f>
        <v/>
      </c>
      <c r="H277" s="6" t="str" cm="1">
        <f t="array" ref="H277">IFERROR(INDEX(tab_plan[Text],SMALL(IF(tab_plan[5. Wdh. am]=tab_plan[[#This Row],[Datum]],ROW(tab_plan[5. Wdh. am])-4),1)),"")</f>
        <v/>
      </c>
      <c r="I277" s="6" t="str" cm="1">
        <f t="array" ref="I277">IFERROR(INDEX(tab_plan[Text],SMALL(IF(tab_plan[6. Wdh. am]=tab_plan[[#This Row],[Datum]],ROW(tab_plan[6. Wdh. am])-4),1)),"")</f>
        <v/>
      </c>
      <c r="J277" s="6" t="str" cm="1">
        <f t="array" ref="J277">IFERROR(INDEX(tab_plan[Text],SMALL(IF(tab_plan[7. Wdh. am]=tab_plan[[#This Row],[Datum]],ROW(tab_plan[7. Wdh. am])-4),1)),"")</f>
        <v/>
      </c>
      <c r="K277" s="13">
        <f>IF(tab_plan[[#This Row],[1. Wdh. ]]&lt;&gt;"",tab_plan[[#This Row],[1. Wdh. ]],IFERROR(tab_plan[[#This Row],[Datum]]+VLOOKUP(tab_plan[[#This Row],[Wochentag]],tab_wiederholung[],2,0),""))</f>
        <v>44469</v>
      </c>
      <c r="L277" s="13">
        <f>IF(tab_plan[[#This Row],[2. Wdh. ]]&lt;&gt;"",tab_plan[[#This Row],[2. Wdh. ]],IFERROR(tab_plan[[#This Row],[Datum]]+VLOOKUP(tab_plan[[#This Row],[Wochentag]],tab_wiederholung[],3,0),""))</f>
        <v>44470</v>
      </c>
      <c r="M277" s="13">
        <f>IF(tab_plan[[#This Row],[3. Wdh. ]]&lt;&gt;"",tab_plan[[#This Row],[3. Wdh. ]],IFERROR(tab_plan[[#This Row],[Datum]]+VLOOKUP(tab_plan[[#This Row],[Wochentag]],tab_wiederholung[],4,0),""))</f>
        <v>44472</v>
      </c>
      <c r="N277" s="13">
        <f>IF(tab_plan[[#This Row],[4. Wdh. ]]&lt;&gt;"",tab_plan[[#This Row],[4. Wdh. ]],IFERROR(tab_plan[[#This Row],[Datum]]+VLOOKUP(tab_plan[[#This Row],[Wochentag]],tab_wiederholung[],5,0),""))</f>
        <v>44476</v>
      </c>
      <c r="O277" s="13">
        <f>IF(tab_plan[[#This Row],[5. Wdh. ]]&lt;&gt;"",tab_plan[[#This Row],[5. Wdh. ]],IFERROR(tab_plan[[#This Row],[Datum]]+VLOOKUP(tab_plan[[#This Row],[Wochentag]],tab_wiederholung[],6,0),""))</f>
        <v>44490</v>
      </c>
      <c r="P277" s="13">
        <f>IF(tab_plan[[#This Row],[6. Wdh. ]]&lt;&gt;"",tab_plan[[#This Row],[6. Wdh. ]],IFERROR(tab_plan[[#This Row],[Datum]]+VLOOKUP(tab_plan[[#This Row],[Wochentag]],tab_wiederholung[],7,0),""))</f>
        <v>44525</v>
      </c>
      <c r="Q277" s="13">
        <f>IF(tab_plan[[#This Row],[7. Wdh. ]]&lt;&gt;"",tab_plan[[#This Row],[7. Wdh. ]],IFERROR(tab_plan[[#This Row],[Datum]]+VLOOKUP(tab_plan[[#This Row],[Wochentag]],tab_wiederholung[],8,0),""))</f>
        <v>44833</v>
      </c>
      <c r="R277" s="13"/>
      <c r="S277" s="13"/>
      <c r="T277" s="13"/>
      <c r="U277" s="13"/>
      <c r="V277" s="13"/>
      <c r="W277" s="13"/>
      <c r="X277" s="13"/>
      <c r="Y277" s="13" t="str">
        <f>IF(tab_plan[[#This Row],[Aufgabe]]&lt;&gt;"",tab_plan[[#This Row],[Aufgabe]]&amp;" ("&amp;TEXT(tab_plan[[#This Row],[Datum]],"T.M.")&amp;")","")</f>
        <v/>
      </c>
      <c r="Z277" s="13" t="e" cm="1">
        <f t="array" ref="Z277">tab_plan[[#This Row],[Datum]]=INDEX(tab_feiertage[Datum],SMALL(IF((tab_feiertage[Datum]=tab_plan[[#This Row],[Datum]])*(tab_feiertage[Gültigkeit]="x"),ROW(tab_feiertage[Datum])-31),1))</f>
        <v>#NUM!</v>
      </c>
    </row>
    <row r="278" spans="1:26" x14ac:dyDescent="0.25">
      <c r="A278" s="10" t="str">
        <f>TEXT(tab_plan[[#This Row],[Datum]],"TTTT")</f>
        <v>Freitag</v>
      </c>
      <c r="B278" s="9">
        <f t="shared" si="4"/>
        <v>44470</v>
      </c>
      <c r="C278" s="6"/>
      <c r="D278" s="6" t="str" cm="1">
        <f t="array" ref="D278">IFERROR(INDEX(tab_plan[Text],SMALL(IF(tab_plan[1. Wdh. am]=tab_plan[[#This Row],[Datum]],ROW(tab_plan[1. Wdh. am])-4),1)),"")</f>
        <v/>
      </c>
      <c r="E278" s="6" t="str" cm="1">
        <f t="array" ref="E278">IFERROR(INDEX(tab_plan[Text],SMALL(IF(tab_plan[2. Wdh. am]=tab_plan[[#This Row],[Datum]],ROW(tab_plan[2. Wdh. am])-4),1)),"")</f>
        <v/>
      </c>
      <c r="F278" s="6" t="str" cm="1">
        <f t="array" ref="F278">IFERROR(INDEX(tab_plan[Text],SMALL(IF(tab_plan[3. Wdh. am]=tab_plan[[#This Row],[Datum]],ROW(tab_plan[3. Wdh. am])-4),1)),"")</f>
        <v/>
      </c>
      <c r="G278" s="6" t="str" cm="1">
        <f t="array" ref="G278">IFERROR(INDEX(tab_plan[Text],SMALL(IF(tab_plan[4. Wdh. am]=tab_plan[[#This Row],[Datum]],ROW(tab_plan[4. Wdh. am])-4),1)),"")</f>
        <v/>
      </c>
      <c r="H278" s="6" t="str" cm="1">
        <f t="array" ref="H278">IFERROR(INDEX(tab_plan[Text],SMALL(IF(tab_plan[5. Wdh. am]=tab_plan[[#This Row],[Datum]],ROW(tab_plan[5. Wdh. am])-4),1)),"")</f>
        <v/>
      </c>
      <c r="I278" s="6" t="str" cm="1">
        <f t="array" ref="I278">IFERROR(INDEX(tab_plan[Text],SMALL(IF(tab_plan[6. Wdh. am]=tab_plan[[#This Row],[Datum]],ROW(tab_plan[6. Wdh. am])-4),1)),"")</f>
        <v/>
      </c>
      <c r="J278" s="6" t="str" cm="1">
        <f t="array" ref="J278">IFERROR(INDEX(tab_plan[Text],SMALL(IF(tab_plan[7. Wdh. am]=tab_plan[[#This Row],[Datum]],ROW(tab_plan[7. Wdh. am])-4),1)),"")</f>
        <v/>
      </c>
      <c r="K278" s="13">
        <f>IF(tab_plan[[#This Row],[1. Wdh. ]]&lt;&gt;"",tab_plan[[#This Row],[1. Wdh. ]],IFERROR(tab_plan[[#This Row],[Datum]]+VLOOKUP(tab_plan[[#This Row],[Wochentag]],tab_wiederholung[],2,0),""))</f>
        <v>44470</v>
      </c>
      <c r="L278" s="13">
        <f>IF(tab_plan[[#This Row],[2. Wdh. ]]&lt;&gt;"",tab_plan[[#This Row],[2. Wdh. ]],IFERROR(tab_plan[[#This Row],[Datum]]+VLOOKUP(tab_plan[[#This Row],[Wochentag]],tab_wiederholung[],3,0),""))</f>
        <v>44471</v>
      </c>
      <c r="M278" s="13">
        <f>IF(tab_plan[[#This Row],[3. Wdh. ]]&lt;&gt;"",tab_plan[[#This Row],[3. Wdh. ]],IFERROR(tab_plan[[#This Row],[Datum]]+VLOOKUP(tab_plan[[#This Row],[Wochentag]],tab_wiederholung[],4,0),""))</f>
        <v>44473</v>
      </c>
      <c r="N278" s="13">
        <f>IF(tab_plan[[#This Row],[4. Wdh. ]]&lt;&gt;"",tab_plan[[#This Row],[4. Wdh. ]],IFERROR(tab_plan[[#This Row],[Datum]]+VLOOKUP(tab_plan[[#This Row],[Wochentag]],tab_wiederholung[],5,0),""))</f>
        <v>44477</v>
      </c>
      <c r="O278" s="13">
        <f>IF(tab_plan[[#This Row],[5. Wdh. ]]&lt;&gt;"",tab_plan[[#This Row],[5. Wdh. ]],IFERROR(tab_plan[[#This Row],[Datum]]+VLOOKUP(tab_plan[[#This Row],[Wochentag]],tab_wiederholung[],6,0),""))</f>
        <v>44491</v>
      </c>
      <c r="P278" s="13">
        <f>IF(tab_plan[[#This Row],[6. Wdh. ]]&lt;&gt;"",tab_plan[[#This Row],[6. Wdh. ]],IFERROR(tab_plan[[#This Row],[Datum]]+VLOOKUP(tab_plan[[#This Row],[Wochentag]],tab_wiederholung[],7,0),""))</f>
        <v>44526</v>
      </c>
      <c r="Q278" s="13">
        <f>IF(tab_plan[[#This Row],[7. Wdh. ]]&lt;&gt;"",tab_plan[[#This Row],[7. Wdh. ]],IFERROR(tab_plan[[#This Row],[Datum]]+VLOOKUP(tab_plan[[#This Row],[Wochentag]],tab_wiederholung[],8,0),""))</f>
        <v>44834</v>
      </c>
      <c r="R278" s="13"/>
      <c r="S278" s="13"/>
      <c r="T278" s="13"/>
      <c r="U278" s="13"/>
      <c r="V278" s="13"/>
      <c r="W278" s="13"/>
      <c r="X278" s="13"/>
      <c r="Y278" s="13" t="str">
        <f>IF(tab_plan[[#This Row],[Aufgabe]]&lt;&gt;"",tab_plan[[#This Row],[Aufgabe]]&amp;" ("&amp;TEXT(tab_plan[[#This Row],[Datum]],"T.M.")&amp;")","")</f>
        <v/>
      </c>
      <c r="Z278" s="13" t="e" cm="1">
        <f t="array" ref="Z278">tab_plan[[#This Row],[Datum]]=INDEX(tab_feiertage[Datum],SMALL(IF((tab_feiertage[Datum]=tab_plan[[#This Row],[Datum]])*(tab_feiertage[Gültigkeit]="x"),ROW(tab_feiertage[Datum])-31),1))</f>
        <v>#NUM!</v>
      </c>
    </row>
    <row r="279" spans="1:26" x14ac:dyDescent="0.25">
      <c r="A279" s="10" t="str">
        <f>TEXT(tab_plan[[#This Row],[Datum]],"TTTT")</f>
        <v>Samstag</v>
      </c>
      <c r="B279" s="9">
        <f t="shared" si="4"/>
        <v>44471</v>
      </c>
      <c r="C279" s="6"/>
      <c r="D279" s="6" t="str" cm="1">
        <f t="array" ref="D279">IFERROR(INDEX(tab_plan[Text],SMALL(IF(tab_plan[1. Wdh. am]=tab_plan[[#This Row],[Datum]],ROW(tab_plan[1. Wdh. am])-4),1)),"")</f>
        <v/>
      </c>
      <c r="E279" s="6" t="str" cm="1">
        <f t="array" ref="E279">IFERROR(INDEX(tab_plan[Text],SMALL(IF(tab_plan[2. Wdh. am]=tab_plan[[#This Row],[Datum]],ROW(tab_plan[2. Wdh. am])-4),1)),"")</f>
        <v/>
      </c>
      <c r="F279" s="6" t="str" cm="1">
        <f t="array" ref="F279">IFERROR(INDEX(tab_plan[Text],SMALL(IF(tab_plan[3. Wdh. am]=tab_plan[[#This Row],[Datum]],ROW(tab_plan[3. Wdh. am])-4),1)),"")</f>
        <v/>
      </c>
      <c r="G279" s="6" t="str" cm="1">
        <f t="array" ref="G279">IFERROR(INDEX(tab_plan[Text],SMALL(IF(tab_plan[4. Wdh. am]=tab_plan[[#This Row],[Datum]],ROW(tab_plan[4. Wdh. am])-4),1)),"")</f>
        <v/>
      </c>
      <c r="H279" s="6" t="str" cm="1">
        <f t="array" ref="H279">IFERROR(INDEX(tab_plan[Text],SMALL(IF(tab_plan[5. Wdh. am]=tab_plan[[#This Row],[Datum]],ROW(tab_plan[5. Wdh. am])-4),1)),"")</f>
        <v/>
      </c>
      <c r="I279" s="6" t="str" cm="1">
        <f t="array" ref="I279">IFERROR(INDEX(tab_plan[Text],SMALL(IF(tab_plan[6. Wdh. am]=tab_plan[[#This Row],[Datum]],ROW(tab_plan[6. Wdh. am])-4),1)),"")</f>
        <v/>
      </c>
      <c r="J279" s="6" t="str" cm="1">
        <f t="array" ref="J279">IFERROR(INDEX(tab_plan[Text],SMALL(IF(tab_plan[7. Wdh. am]=tab_plan[[#This Row],[Datum]],ROW(tab_plan[7. Wdh. am])-4),1)),"")</f>
        <v/>
      </c>
      <c r="K279" s="13">
        <f>IF(tab_plan[[#This Row],[1. Wdh. ]]&lt;&gt;"",tab_plan[[#This Row],[1. Wdh. ]],IFERROR(tab_plan[[#This Row],[Datum]]+VLOOKUP(tab_plan[[#This Row],[Wochentag]],tab_wiederholung[],2,0),""))</f>
        <v>44471</v>
      </c>
      <c r="L279" s="13">
        <f>IF(tab_plan[[#This Row],[2. Wdh. ]]&lt;&gt;"",tab_plan[[#This Row],[2. Wdh. ]],IFERROR(tab_plan[[#This Row],[Datum]]+VLOOKUP(tab_plan[[#This Row],[Wochentag]],tab_wiederholung[],3,0),""))</f>
        <v>44472</v>
      </c>
      <c r="M279" s="13">
        <f>IF(tab_plan[[#This Row],[3. Wdh. ]]&lt;&gt;"",tab_plan[[#This Row],[3. Wdh. ]],IFERROR(tab_plan[[#This Row],[Datum]]+VLOOKUP(tab_plan[[#This Row],[Wochentag]],tab_wiederholung[],4,0),""))</f>
        <v>44474</v>
      </c>
      <c r="N279" s="13">
        <f>IF(tab_plan[[#This Row],[4. Wdh. ]]&lt;&gt;"",tab_plan[[#This Row],[4. Wdh. ]],IFERROR(tab_plan[[#This Row],[Datum]]+VLOOKUP(tab_plan[[#This Row],[Wochentag]],tab_wiederholung[],5,0),""))</f>
        <v>44478</v>
      </c>
      <c r="O279" s="13">
        <f>IF(tab_plan[[#This Row],[5. Wdh. ]]&lt;&gt;"",tab_plan[[#This Row],[5. Wdh. ]],IFERROR(tab_plan[[#This Row],[Datum]]+VLOOKUP(tab_plan[[#This Row],[Wochentag]],tab_wiederholung[],6,0),""))</f>
        <v>44492</v>
      </c>
      <c r="P279" s="13">
        <f>IF(tab_plan[[#This Row],[6. Wdh. ]]&lt;&gt;"",tab_plan[[#This Row],[6. Wdh. ]],IFERROR(tab_plan[[#This Row],[Datum]]+VLOOKUP(tab_plan[[#This Row],[Wochentag]],tab_wiederholung[],7,0),""))</f>
        <v>44527</v>
      </c>
      <c r="Q279" s="13">
        <f>IF(tab_plan[[#This Row],[7. Wdh. ]]&lt;&gt;"",tab_plan[[#This Row],[7. Wdh. ]],IFERROR(tab_plan[[#This Row],[Datum]]+VLOOKUP(tab_plan[[#This Row],[Wochentag]],tab_wiederholung[],8,0),""))</f>
        <v>44835</v>
      </c>
      <c r="R279" s="13"/>
      <c r="S279" s="13"/>
      <c r="T279" s="13"/>
      <c r="U279" s="13"/>
      <c r="V279" s="13"/>
      <c r="W279" s="13"/>
      <c r="X279" s="13"/>
      <c r="Y279" s="13" t="str">
        <f>IF(tab_plan[[#This Row],[Aufgabe]]&lt;&gt;"",tab_plan[[#This Row],[Aufgabe]]&amp;" ("&amp;TEXT(tab_plan[[#This Row],[Datum]],"T.M.")&amp;")","")</f>
        <v/>
      </c>
      <c r="Z279" s="13" t="e" cm="1">
        <f t="array" ref="Z279">tab_plan[[#This Row],[Datum]]=INDEX(tab_feiertage[Datum],SMALL(IF((tab_feiertage[Datum]=tab_plan[[#This Row],[Datum]])*(tab_feiertage[Gültigkeit]="x"),ROW(tab_feiertage[Datum])-31),1))</f>
        <v>#NUM!</v>
      </c>
    </row>
    <row r="280" spans="1:26" x14ac:dyDescent="0.25">
      <c r="A280" s="10" t="str">
        <f>TEXT(tab_plan[[#This Row],[Datum]],"TTTT")</f>
        <v>Sonntag</v>
      </c>
      <c r="B280" s="9">
        <f t="shared" si="4"/>
        <v>44472</v>
      </c>
      <c r="C280" s="6"/>
      <c r="D280" s="6" t="str" cm="1">
        <f t="array" ref="D280">IFERROR(INDEX(tab_plan[Text],SMALL(IF(tab_plan[1. Wdh. am]=tab_plan[[#This Row],[Datum]],ROW(tab_plan[1. Wdh. am])-4),1)),"")</f>
        <v/>
      </c>
      <c r="E280" s="6" t="str" cm="1">
        <f t="array" ref="E280">IFERROR(INDEX(tab_plan[Text],SMALL(IF(tab_plan[2. Wdh. am]=tab_plan[[#This Row],[Datum]],ROW(tab_plan[2. Wdh. am])-4),1)),"")</f>
        <v/>
      </c>
      <c r="F280" s="6" t="str" cm="1">
        <f t="array" ref="F280">IFERROR(INDEX(tab_plan[Text],SMALL(IF(tab_plan[3. Wdh. am]=tab_plan[[#This Row],[Datum]],ROW(tab_plan[3. Wdh. am])-4),1)),"")</f>
        <v/>
      </c>
      <c r="G280" s="6" t="str" cm="1">
        <f t="array" ref="G280">IFERROR(INDEX(tab_plan[Text],SMALL(IF(tab_plan[4. Wdh. am]=tab_plan[[#This Row],[Datum]],ROW(tab_plan[4. Wdh. am])-4),1)),"")</f>
        <v/>
      </c>
      <c r="H280" s="6" t="str" cm="1">
        <f t="array" ref="H280">IFERROR(INDEX(tab_plan[Text],SMALL(IF(tab_plan[5. Wdh. am]=tab_plan[[#This Row],[Datum]],ROW(tab_plan[5. Wdh. am])-4),1)),"")</f>
        <v/>
      </c>
      <c r="I280" s="6" t="str" cm="1">
        <f t="array" ref="I280">IFERROR(INDEX(tab_plan[Text],SMALL(IF(tab_plan[6. Wdh. am]=tab_plan[[#This Row],[Datum]],ROW(tab_plan[6. Wdh. am])-4),1)),"")</f>
        <v/>
      </c>
      <c r="J280" s="6" t="str" cm="1">
        <f t="array" ref="J280">IFERROR(INDEX(tab_plan[Text],SMALL(IF(tab_plan[7. Wdh. am]=tab_plan[[#This Row],[Datum]],ROW(tab_plan[7. Wdh. am])-4),1)),"")</f>
        <v/>
      </c>
      <c r="K280" s="13">
        <f>IF(tab_plan[[#This Row],[1. Wdh. ]]&lt;&gt;"",tab_plan[[#This Row],[1. Wdh. ]],IFERROR(tab_plan[[#This Row],[Datum]]+VLOOKUP(tab_plan[[#This Row],[Wochentag]],tab_wiederholung[],2,0),""))</f>
        <v>44472</v>
      </c>
      <c r="L280" s="13">
        <f>IF(tab_plan[[#This Row],[2. Wdh. ]]&lt;&gt;"",tab_plan[[#This Row],[2. Wdh. ]],IFERROR(tab_plan[[#This Row],[Datum]]+VLOOKUP(tab_plan[[#This Row],[Wochentag]],tab_wiederholung[],3,0),""))</f>
        <v>44473</v>
      </c>
      <c r="M280" s="13">
        <f>IF(tab_plan[[#This Row],[3. Wdh. ]]&lt;&gt;"",tab_plan[[#This Row],[3. Wdh. ]],IFERROR(tab_plan[[#This Row],[Datum]]+VLOOKUP(tab_plan[[#This Row],[Wochentag]],tab_wiederholung[],4,0),""))</f>
        <v>44475</v>
      </c>
      <c r="N280" s="13">
        <f>IF(tab_plan[[#This Row],[4. Wdh. ]]&lt;&gt;"",tab_plan[[#This Row],[4. Wdh. ]],IFERROR(tab_plan[[#This Row],[Datum]]+VLOOKUP(tab_plan[[#This Row],[Wochentag]],tab_wiederholung[],5,0),""))</f>
        <v>44479</v>
      </c>
      <c r="O280" s="13">
        <f>IF(tab_plan[[#This Row],[5. Wdh. ]]&lt;&gt;"",tab_plan[[#This Row],[5. Wdh. ]],IFERROR(tab_plan[[#This Row],[Datum]]+VLOOKUP(tab_plan[[#This Row],[Wochentag]],tab_wiederholung[],6,0),""))</f>
        <v>44493</v>
      </c>
      <c r="P280" s="13">
        <f>IF(tab_plan[[#This Row],[6. Wdh. ]]&lt;&gt;"",tab_plan[[#This Row],[6. Wdh. ]],IFERROR(tab_plan[[#This Row],[Datum]]+VLOOKUP(tab_plan[[#This Row],[Wochentag]],tab_wiederholung[],7,0),""))</f>
        <v>44528</v>
      </c>
      <c r="Q280" s="13">
        <f>IF(tab_plan[[#This Row],[7. Wdh. ]]&lt;&gt;"",tab_plan[[#This Row],[7. Wdh. ]],IFERROR(tab_plan[[#This Row],[Datum]]+VLOOKUP(tab_plan[[#This Row],[Wochentag]],tab_wiederholung[],8,0),""))</f>
        <v>44836</v>
      </c>
      <c r="R280" s="13"/>
      <c r="S280" s="13"/>
      <c r="T280" s="13"/>
      <c r="U280" s="13"/>
      <c r="V280" s="13"/>
      <c r="W280" s="13"/>
      <c r="X280" s="13"/>
      <c r="Y280" s="13" t="str">
        <f>IF(tab_plan[[#This Row],[Aufgabe]]&lt;&gt;"",tab_plan[[#This Row],[Aufgabe]]&amp;" ("&amp;TEXT(tab_plan[[#This Row],[Datum]],"T.M.")&amp;")","")</f>
        <v/>
      </c>
      <c r="Z280" s="13" t="b" cm="1">
        <f t="array" ref="Z280">tab_plan[[#This Row],[Datum]]=INDEX(tab_feiertage[Datum],SMALL(IF((tab_feiertage[Datum]=tab_plan[[#This Row],[Datum]])*(tab_feiertage[Gültigkeit]="x"),ROW(tab_feiertage[Datum])-31),1))</f>
        <v>1</v>
      </c>
    </row>
    <row r="281" spans="1:26" x14ac:dyDescent="0.25">
      <c r="A281" s="10" t="str">
        <f>TEXT(tab_plan[[#This Row],[Datum]],"TTTT")</f>
        <v>Montag</v>
      </c>
      <c r="B281" s="9">
        <f t="shared" si="4"/>
        <v>44473</v>
      </c>
      <c r="C281" s="6"/>
      <c r="D281" s="6" t="str" cm="1">
        <f t="array" ref="D281">IFERROR(INDEX(tab_plan[Text],SMALL(IF(tab_plan[1. Wdh. am]=tab_plan[[#This Row],[Datum]],ROW(tab_plan[1. Wdh. am])-4),1)),"")</f>
        <v/>
      </c>
      <c r="E281" s="6" t="str" cm="1">
        <f t="array" ref="E281">IFERROR(INDEX(tab_plan[Text],SMALL(IF(tab_plan[2. Wdh. am]=tab_plan[[#This Row],[Datum]],ROW(tab_plan[2. Wdh. am])-4),1)),"")</f>
        <v/>
      </c>
      <c r="F281" s="6" t="str" cm="1">
        <f t="array" ref="F281">IFERROR(INDEX(tab_plan[Text],SMALL(IF(tab_plan[3. Wdh. am]=tab_plan[[#This Row],[Datum]],ROW(tab_plan[3. Wdh. am])-4),1)),"")</f>
        <v/>
      </c>
      <c r="G281" s="6" t="str" cm="1">
        <f t="array" ref="G281">IFERROR(INDEX(tab_plan[Text],SMALL(IF(tab_plan[4. Wdh. am]=tab_plan[[#This Row],[Datum]],ROW(tab_plan[4. Wdh. am])-4),1)),"")</f>
        <v/>
      </c>
      <c r="H281" s="6" t="str" cm="1">
        <f t="array" ref="H281">IFERROR(INDEX(tab_plan[Text],SMALL(IF(tab_plan[5. Wdh. am]=tab_plan[[#This Row],[Datum]],ROW(tab_plan[5. Wdh. am])-4),1)),"")</f>
        <v/>
      </c>
      <c r="I281" s="6" t="str" cm="1">
        <f t="array" ref="I281">IFERROR(INDEX(tab_plan[Text],SMALL(IF(tab_plan[6. Wdh. am]=tab_plan[[#This Row],[Datum]],ROW(tab_plan[6. Wdh. am])-4),1)),"")</f>
        <v/>
      </c>
      <c r="J281" s="6" t="str" cm="1">
        <f t="array" ref="J281">IFERROR(INDEX(tab_plan[Text],SMALL(IF(tab_plan[7. Wdh. am]=tab_plan[[#This Row],[Datum]],ROW(tab_plan[7. Wdh. am])-4),1)),"")</f>
        <v/>
      </c>
      <c r="K281" s="13">
        <f>IF(tab_plan[[#This Row],[1. Wdh. ]]&lt;&gt;"",tab_plan[[#This Row],[1. Wdh. ]],IFERROR(tab_plan[[#This Row],[Datum]]+VLOOKUP(tab_plan[[#This Row],[Wochentag]],tab_wiederholung[],2,0),""))</f>
        <v>44473</v>
      </c>
      <c r="L281" s="13">
        <f>IF(tab_plan[[#This Row],[2. Wdh. ]]&lt;&gt;"",tab_plan[[#This Row],[2. Wdh. ]],IFERROR(tab_plan[[#This Row],[Datum]]+VLOOKUP(tab_plan[[#This Row],[Wochentag]],tab_wiederholung[],3,0),""))</f>
        <v>44474</v>
      </c>
      <c r="M281" s="13">
        <f>IF(tab_plan[[#This Row],[3. Wdh. ]]&lt;&gt;"",tab_plan[[#This Row],[3. Wdh. ]],IFERROR(tab_plan[[#This Row],[Datum]]+VLOOKUP(tab_plan[[#This Row],[Wochentag]],tab_wiederholung[],4,0),""))</f>
        <v>44476</v>
      </c>
      <c r="N281" s="13">
        <f>IF(tab_plan[[#This Row],[4. Wdh. ]]&lt;&gt;"",tab_plan[[#This Row],[4. Wdh. ]],IFERROR(tab_plan[[#This Row],[Datum]]+VLOOKUP(tab_plan[[#This Row],[Wochentag]],tab_wiederholung[],5,0),""))</f>
        <v>44480</v>
      </c>
      <c r="O281" s="13">
        <f>IF(tab_plan[[#This Row],[5. Wdh. ]]&lt;&gt;"",tab_plan[[#This Row],[5. Wdh. ]],IFERROR(tab_plan[[#This Row],[Datum]]+VLOOKUP(tab_plan[[#This Row],[Wochentag]],tab_wiederholung[],6,0),""))</f>
        <v>44494</v>
      </c>
      <c r="P281" s="13">
        <f>IF(tab_plan[[#This Row],[6. Wdh. ]]&lt;&gt;"",tab_plan[[#This Row],[6. Wdh. ]],IFERROR(tab_plan[[#This Row],[Datum]]+VLOOKUP(tab_plan[[#This Row],[Wochentag]],tab_wiederholung[],7,0),""))</f>
        <v>44529</v>
      </c>
      <c r="Q281" s="13">
        <f>IF(tab_plan[[#This Row],[7. Wdh. ]]&lt;&gt;"",tab_plan[[#This Row],[7. Wdh. ]],IFERROR(tab_plan[[#This Row],[Datum]]+VLOOKUP(tab_plan[[#This Row],[Wochentag]],tab_wiederholung[],8,0),""))</f>
        <v>44837</v>
      </c>
      <c r="R281" s="13"/>
      <c r="S281" s="13"/>
      <c r="T281" s="13"/>
      <c r="U281" s="13"/>
      <c r="V281" s="13"/>
      <c r="W281" s="13"/>
      <c r="X281" s="13"/>
      <c r="Y281" s="13" t="str">
        <f>IF(tab_plan[[#This Row],[Aufgabe]]&lt;&gt;"",tab_plan[[#This Row],[Aufgabe]]&amp;" ("&amp;TEXT(tab_plan[[#This Row],[Datum]],"T.M.")&amp;")","")</f>
        <v/>
      </c>
      <c r="Z281" s="13" t="e" cm="1">
        <f t="array" ref="Z281">tab_plan[[#This Row],[Datum]]=INDEX(tab_feiertage[Datum],SMALL(IF((tab_feiertage[Datum]=tab_plan[[#This Row],[Datum]])*(tab_feiertage[Gültigkeit]="x"),ROW(tab_feiertage[Datum])-31),1))</f>
        <v>#NUM!</v>
      </c>
    </row>
    <row r="282" spans="1:26" x14ac:dyDescent="0.25">
      <c r="A282" s="10" t="str">
        <f>TEXT(tab_plan[[#This Row],[Datum]],"TTTT")</f>
        <v>Dienstag</v>
      </c>
      <c r="B282" s="9">
        <f t="shared" si="4"/>
        <v>44474</v>
      </c>
      <c r="C282" s="6"/>
      <c r="D282" s="6" t="str" cm="1">
        <f t="array" ref="D282">IFERROR(INDEX(tab_plan[Text],SMALL(IF(tab_plan[1. Wdh. am]=tab_plan[[#This Row],[Datum]],ROW(tab_plan[1. Wdh. am])-4),1)),"")</f>
        <v/>
      </c>
      <c r="E282" s="6" t="str" cm="1">
        <f t="array" ref="E282">IFERROR(INDEX(tab_plan[Text],SMALL(IF(tab_plan[2. Wdh. am]=tab_plan[[#This Row],[Datum]],ROW(tab_plan[2. Wdh. am])-4),1)),"")</f>
        <v/>
      </c>
      <c r="F282" s="6" t="str" cm="1">
        <f t="array" ref="F282">IFERROR(INDEX(tab_plan[Text],SMALL(IF(tab_plan[3. Wdh. am]=tab_plan[[#This Row],[Datum]],ROW(tab_plan[3. Wdh. am])-4),1)),"")</f>
        <v/>
      </c>
      <c r="G282" s="6" t="str" cm="1">
        <f t="array" ref="G282">IFERROR(INDEX(tab_plan[Text],SMALL(IF(tab_plan[4. Wdh. am]=tab_plan[[#This Row],[Datum]],ROW(tab_plan[4. Wdh. am])-4),1)),"")</f>
        <v/>
      </c>
      <c r="H282" s="6" t="str" cm="1">
        <f t="array" ref="H282">IFERROR(INDEX(tab_plan[Text],SMALL(IF(tab_plan[5. Wdh. am]=tab_plan[[#This Row],[Datum]],ROW(tab_plan[5. Wdh. am])-4),1)),"")</f>
        <v/>
      </c>
      <c r="I282" s="6" t="str" cm="1">
        <f t="array" ref="I282">IFERROR(INDEX(tab_plan[Text],SMALL(IF(tab_plan[6. Wdh. am]=tab_plan[[#This Row],[Datum]],ROW(tab_plan[6. Wdh. am])-4),1)),"")</f>
        <v/>
      </c>
      <c r="J282" s="6" t="str" cm="1">
        <f t="array" ref="J282">IFERROR(INDEX(tab_plan[Text],SMALL(IF(tab_plan[7. Wdh. am]=tab_plan[[#This Row],[Datum]],ROW(tab_plan[7. Wdh. am])-4),1)),"")</f>
        <v/>
      </c>
      <c r="K282" s="13">
        <f>IF(tab_plan[[#This Row],[1. Wdh. ]]&lt;&gt;"",tab_plan[[#This Row],[1. Wdh. ]],IFERROR(tab_plan[[#This Row],[Datum]]+VLOOKUP(tab_plan[[#This Row],[Wochentag]],tab_wiederholung[],2,0),""))</f>
        <v>44474</v>
      </c>
      <c r="L282" s="13">
        <f>IF(tab_plan[[#This Row],[2. Wdh. ]]&lt;&gt;"",tab_plan[[#This Row],[2. Wdh. ]],IFERROR(tab_plan[[#This Row],[Datum]]+VLOOKUP(tab_plan[[#This Row],[Wochentag]],tab_wiederholung[],3,0),""))</f>
        <v>44475</v>
      </c>
      <c r="M282" s="13">
        <f>IF(tab_plan[[#This Row],[3. Wdh. ]]&lt;&gt;"",tab_plan[[#This Row],[3. Wdh. ]],IFERROR(tab_plan[[#This Row],[Datum]]+VLOOKUP(tab_plan[[#This Row],[Wochentag]],tab_wiederholung[],4,0),""))</f>
        <v>44477</v>
      </c>
      <c r="N282" s="13">
        <f>IF(tab_plan[[#This Row],[4. Wdh. ]]&lt;&gt;"",tab_plan[[#This Row],[4. Wdh. ]],IFERROR(tab_plan[[#This Row],[Datum]]+VLOOKUP(tab_plan[[#This Row],[Wochentag]],tab_wiederholung[],5,0),""))</f>
        <v>44481</v>
      </c>
      <c r="O282" s="13">
        <f>IF(tab_plan[[#This Row],[5. Wdh. ]]&lt;&gt;"",tab_plan[[#This Row],[5. Wdh. ]],IFERROR(tab_plan[[#This Row],[Datum]]+VLOOKUP(tab_plan[[#This Row],[Wochentag]],tab_wiederholung[],6,0),""))</f>
        <v>44495</v>
      </c>
      <c r="P282" s="13">
        <f>IF(tab_plan[[#This Row],[6. Wdh. ]]&lt;&gt;"",tab_plan[[#This Row],[6. Wdh. ]],IFERROR(tab_plan[[#This Row],[Datum]]+VLOOKUP(tab_plan[[#This Row],[Wochentag]],tab_wiederholung[],7,0),""))</f>
        <v>44530</v>
      </c>
      <c r="Q282" s="13">
        <f>IF(tab_plan[[#This Row],[7. Wdh. ]]&lt;&gt;"",tab_plan[[#This Row],[7. Wdh. ]],IFERROR(tab_plan[[#This Row],[Datum]]+VLOOKUP(tab_plan[[#This Row],[Wochentag]],tab_wiederholung[],8,0),""))</f>
        <v>44838</v>
      </c>
      <c r="R282" s="13"/>
      <c r="S282" s="13"/>
      <c r="T282" s="13"/>
      <c r="U282" s="13"/>
      <c r="V282" s="13"/>
      <c r="W282" s="13"/>
      <c r="X282" s="13"/>
      <c r="Y282" s="13" t="str">
        <f>IF(tab_plan[[#This Row],[Aufgabe]]&lt;&gt;"",tab_plan[[#This Row],[Aufgabe]]&amp;" ("&amp;TEXT(tab_plan[[#This Row],[Datum]],"T.M.")&amp;")","")</f>
        <v/>
      </c>
      <c r="Z282" s="13" t="e" cm="1">
        <f t="array" ref="Z282">tab_plan[[#This Row],[Datum]]=INDEX(tab_feiertage[Datum],SMALL(IF((tab_feiertage[Datum]=tab_plan[[#This Row],[Datum]])*(tab_feiertage[Gültigkeit]="x"),ROW(tab_feiertage[Datum])-31),1))</f>
        <v>#NUM!</v>
      </c>
    </row>
    <row r="283" spans="1:26" x14ac:dyDescent="0.25">
      <c r="A283" s="10" t="str">
        <f>TEXT(tab_plan[[#This Row],[Datum]],"TTTT")</f>
        <v>Mittwoch</v>
      </c>
      <c r="B283" s="9">
        <f t="shared" si="4"/>
        <v>44475</v>
      </c>
      <c r="C283" s="6"/>
      <c r="D283" s="6" t="str" cm="1">
        <f t="array" ref="D283">IFERROR(INDEX(tab_plan[Text],SMALL(IF(tab_plan[1. Wdh. am]=tab_plan[[#This Row],[Datum]],ROW(tab_plan[1. Wdh. am])-4),1)),"")</f>
        <v/>
      </c>
      <c r="E283" s="6" t="str" cm="1">
        <f t="array" ref="E283">IFERROR(INDEX(tab_plan[Text],SMALL(IF(tab_plan[2. Wdh. am]=tab_plan[[#This Row],[Datum]],ROW(tab_plan[2. Wdh. am])-4),1)),"")</f>
        <v/>
      </c>
      <c r="F283" s="6" t="str" cm="1">
        <f t="array" ref="F283">IFERROR(INDEX(tab_plan[Text],SMALL(IF(tab_plan[3. Wdh. am]=tab_plan[[#This Row],[Datum]],ROW(tab_plan[3. Wdh. am])-4),1)),"")</f>
        <v/>
      </c>
      <c r="G283" s="6" t="str" cm="1">
        <f t="array" ref="G283">IFERROR(INDEX(tab_plan[Text],SMALL(IF(tab_plan[4. Wdh. am]=tab_plan[[#This Row],[Datum]],ROW(tab_plan[4. Wdh. am])-4),1)),"")</f>
        <v/>
      </c>
      <c r="H283" s="6" t="str" cm="1">
        <f t="array" ref="H283">IFERROR(INDEX(tab_plan[Text],SMALL(IF(tab_plan[5. Wdh. am]=tab_plan[[#This Row],[Datum]],ROW(tab_plan[5. Wdh. am])-4),1)),"")</f>
        <v/>
      </c>
      <c r="I283" s="6" t="str" cm="1">
        <f t="array" ref="I283">IFERROR(INDEX(tab_plan[Text],SMALL(IF(tab_plan[6. Wdh. am]=tab_plan[[#This Row],[Datum]],ROW(tab_plan[6. Wdh. am])-4),1)),"")</f>
        <v/>
      </c>
      <c r="J283" s="6" t="str" cm="1">
        <f t="array" ref="J283">IFERROR(INDEX(tab_plan[Text],SMALL(IF(tab_plan[7. Wdh. am]=tab_plan[[#This Row],[Datum]],ROW(tab_plan[7. Wdh. am])-4),1)),"")</f>
        <v/>
      </c>
      <c r="K283" s="13">
        <f>IF(tab_plan[[#This Row],[1. Wdh. ]]&lt;&gt;"",tab_plan[[#This Row],[1. Wdh. ]],IFERROR(tab_plan[[#This Row],[Datum]]+VLOOKUP(tab_plan[[#This Row],[Wochentag]],tab_wiederholung[],2,0),""))</f>
        <v>44475</v>
      </c>
      <c r="L283" s="13">
        <f>IF(tab_plan[[#This Row],[2. Wdh. ]]&lt;&gt;"",tab_plan[[#This Row],[2. Wdh. ]],IFERROR(tab_plan[[#This Row],[Datum]]+VLOOKUP(tab_plan[[#This Row],[Wochentag]],tab_wiederholung[],3,0),""))</f>
        <v>44476</v>
      </c>
      <c r="M283" s="13">
        <f>IF(tab_plan[[#This Row],[3. Wdh. ]]&lt;&gt;"",tab_plan[[#This Row],[3. Wdh. ]],IFERROR(tab_plan[[#This Row],[Datum]]+VLOOKUP(tab_plan[[#This Row],[Wochentag]],tab_wiederholung[],4,0),""))</f>
        <v>44478</v>
      </c>
      <c r="N283" s="13">
        <f>IF(tab_plan[[#This Row],[4. Wdh. ]]&lt;&gt;"",tab_plan[[#This Row],[4. Wdh. ]],IFERROR(tab_plan[[#This Row],[Datum]]+VLOOKUP(tab_plan[[#This Row],[Wochentag]],tab_wiederholung[],5,0),""))</f>
        <v>44482</v>
      </c>
      <c r="O283" s="13">
        <f>IF(tab_plan[[#This Row],[5. Wdh. ]]&lt;&gt;"",tab_plan[[#This Row],[5. Wdh. ]],IFERROR(tab_plan[[#This Row],[Datum]]+VLOOKUP(tab_plan[[#This Row],[Wochentag]],tab_wiederholung[],6,0),""))</f>
        <v>44496</v>
      </c>
      <c r="P283" s="13">
        <f>IF(tab_plan[[#This Row],[6. Wdh. ]]&lt;&gt;"",tab_plan[[#This Row],[6. Wdh. ]],IFERROR(tab_plan[[#This Row],[Datum]]+VLOOKUP(tab_plan[[#This Row],[Wochentag]],tab_wiederholung[],7,0),""))</f>
        <v>44531</v>
      </c>
      <c r="Q283" s="13">
        <f>IF(tab_plan[[#This Row],[7. Wdh. ]]&lt;&gt;"",tab_plan[[#This Row],[7. Wdh. ]],IFERROR(tab_plan[[#This Row],[Datum]]+VLOOKUP(tab_plan[[#This Row],[Wochentag]],tab_wiederholung[],8,0),""))</f>
        <v>44839</v>
      </c>
      <c r="R283" s="13"/>
      <c r="S283" s="13"/>
      <c r="T283" s="13"/>
      <c r="U283" s="13"/>
      <c r="V283" s="13"/>
      <c r="W283" s="13"/>
      <c r="X283" s="13"/>
      <c r="Y283" s="13" t="str">
        <f>IF(tab_plan[[#This Row],[Aufgabe]]&lt;&gt;"",tab_plan[[#This Row],[Aufgabe]]&amp;" ("&amp;TEXT(tab_plan[[#This Row],[Datum]],"T.M.")&amp;")","")</f>
        <v/>
      </c>
      <c r="Z283" s="13" t="e" cm="1">
        <f t="array" ref="Z283">tab_plan[[#This Row],[Datum]]=INDEX(tab_feiertage[Datum],SMALL(IF((tab_feiertage[Datum]=tab_plan[[#This Row],[Datum]])*(tab_feiertage[Gültigkeit]="x"),ROW(tab_feiertage[Datum])-31),1))</f>
        <v>#NUM!</v>
      </c>
    </row>
    <row r="284" spans="1:26" x14ac:dyDescent="0.25">
      <c r="A284" s="10" t="str">
        <f>TEXT(tab_plan[[#This Row],[Datum]],"TTTT")</f>
        <v>Donnerstag</v>
      </c>
      <c r="B284" s="9">
        <f t="shared" si="4"/>
        <v>44476</v>
      </c>
      <c r="C284" s="6"/>
      <c r="D284" s="6" t="str" cm="1">
        <f t="array" ref="D284">IFERROR(INDEX(tab_plan[Text],SMALL(IF(tab_plan[1. Wdh. am]=tab_plan[[#This Row],[Datum]],ROW(tab_plan[1. Wdh. am])-4),1)),"")</f>
        <v/>
      </c>
      <c r="E284" s="6" t="str" cm="1">
        <f t="array" ref="E284">IFERROR(INDEX(tab_plan[Text],SMALL(IF(tab_plan[2. Wdh. am]=tab_plan[[#This Row],[Datum]],ROW(tab_plan[2. Wdh. am])-4),1)),"")</f>
        <v/>
      </c>
      <c r="F284" s="6" t="str" cm="1">
        <f t="array" ref="F284">IFERROR(INDEX(tab_plan[Text],SMALL(IF(tab_plan[3. Wdh. am]=tab_plan[[#This Row],[Datum]],ROW(tab_plan[3. Wdh. am])-4),1)),"")</f>
        <v/>
      </c>
      <c r="G284" s="6" t="str" cm="1">
        <f t="array" ref="G284">IFERROR(INDEX(tab_plan[Text],SMALL(IF(tab_plan[4. Wdh. am]=tab_plan[[#This Row],[Datum]],ROW(tab_plan[4. Wdh. am])-4),1)),"")</f>
        <v/>
      </c>
      <c r="H284" s="6" t="str" cm="1">
        <f t="array" ref="H284">IFERROR(INDEX(tab_plan[Text],SMALL(IF(tab_plan[5. Wdh. am]=tab_plan[[#This Row],[Datum]],ROW(tab_plan[5. Wdh. am])-4),1)),"")</f>
        <v/>
      </c>
      <c r="I284" s="6" t="str" cm="1">
        <f t="array" ref="I284">IFERROR(INDEX(tab_plan[Text],SMALL(IF(tab_plan[6. Wdh. am]=tab_plan[[#This Row],[Datum]],ROW(tab_plan[6. Wdh. am])-4),1)),"")</f>
        <v/>
      </c>
      <c r="J284" s="6" t="str" cm="1">
        <f t="array" ref="J284">IFERROR(INDEX(tab_plan[Text],SMALL(IF(tab_plan[7. Wdh. am]=tab_plan[[#This Row],[Datum]],ROW(tab_plan[7. Wdh. am])-4),1)),"")</f>
        <v/>
      </c>
      <c r="K284" s="13">
        <f>IF(tab_plan[[#This Row],[1. Wdh. ]]&lt;&gt;"",tab_plan[[#This Row],[1. Wdh. ]],IFERROR(tab_plan[[#This Row],[Datum]]+VLOOKUP(tab_plan[[#This Row],[Wochentag]],tab_wiederholung[],2,0),""))</f>
        <v>44476</v>
      </c>
      <c r="L284" s="13">
        <f>IF(tab_plan[[#This Row],[2. Wdh. ]]&lt;&gt;"",tab_plan[[#This Row],[2. Wdh. ]],IFERROR(tab_plan[[#This Row],[Datum]]+VLOOKUP(tab_plan[[#This Row],[Wochentag]],tab_wiederholung[],3,0),""))</f>
        <v>44477</v>
      </c>
      <c r="M284" s="13">
        <f>IF(tab_plan[[#This Row],[3. Wdh. ]]&lt;&gt;"",tab_plan[[#This Row],[3. Wdh. ]],IFERROR(tab_plan[[#This Row],[Datum]]+VLOOKUP(tab_plan[[#This Row],[Wochentag]],tab_wiederholung[],4,0),""))</f>
        <v>44479</v>
      </c>
      <c r="N284" s="13">
        <f>IF(tab_plan[[#This Row],[4. Wdh. ]]&lt;&gt;"",tab_plan[[#This Row],[4. Wdh. ]],IFERROR(tab_plan[[#This Row],[Datum]]+VLOOKUP(tab_plan[[#This Row],[Wochentag]],tab_wiederholung[],5,0),""))</f>
        <v>44483</v>
      </c>
      <c r="O284" s="13">
        <f>IF(tab_plan[[#This Row],[5. Wdh. ]]&lt;&gt;"",tab_plan[[#This Row],[5. Wdh. ]],IFERROR(tab_plan[[#This Row],[Datum]]+VLOOKUP(tab_plan[[#This Row],[Wochentag]],tab_wiederholung[],6,0),""))</f>
        <v>44497</v>
      </c>
      <c r="P284" s="13">
        <f>IF(tab_plan[[#This Row],[6. Wdh. ]]&lt;&gt;"",tab_plan[[#This Row],[6. Wdh. ]],IFERROR(tab_plan[[#This Row],[Datum]]+VLOOKUP(tab_plan[[#This Row],[Wochentag]],tab_wiederholung[],7,0),""))</f>
        <v>44532</v>
      </c>
      <c r="Q284" s="13">
        <f>IF(tab_plan[[#This Row],[7. Wdh. ]]&lt;&gt;"",tab_plan[[#This Row],[7. Wdh. ]],IFERROR(tab_plan[[#This Row],[Datum]]+VLOOKUP(tab_plan[[#This Row],[Wochentag]],tab_wiederholung[],8,0),""))</f>
        <v>44840</v>
      </c>
      <c r="R284" s="13"/>
      <c r="S284" s="13"/>
      <c r="T284" s="13"/>
      <c r="U284" s="13"/>
      <c r="V284" s="13"/>
      <c r="W284" s="13"/>
      <c r="X284" s="13"/>
      <c r="Y284" s="13" t="str">
        <f>IF(tab_plan[[#This Row],[Aufgabe]]&lt;&gt;"",tab_plan[[#This Row],[Aufgabe]]&amp;" ("&amp;TEXT(tab_plan[[#This Row],[Datum]],"T.M.")&amp;")","")</f>
        <v/>
      </c>
      <c r="Z284" s="13" t="e" cm="1">
        <f t="array" ref="Z284">tab_plan[[#This Row],[Datum]]=INDEX(tab_feiertage[Datum],SMALL(IF((tab_feiertage[Datum]=tab_plan[[#This Row],[Datum]])*(tab_feiertage[Gültigkeit]="x"),ROW(tab_feiertage[Datum])-31),1))</f>
        <v>#NUM!</v>
      </c>
    </row>
    <row r="285" spans="1:26" x14ac:dyDescent="0.25">
      <c r="A285" s="10" t="str">
        <f>TEXT(tab_plan[[#This Row],[Datum]],"TTTT")</f>
        <v>Freitag</v>
      </c>
      <c r="B285" s="9">
        <f t="shared" si="4"/>
        <v>44477</v>
      </c>
      <c r="C285" s="6"/>
      <c r="D285" s="6" t="str" cm="1">
        <f t="array" ref="D285">IFERROR(INDEX(tab_plan[Text],SMALL(IF(tab_plan[1. Wdh. am]=tab_plan[[#This Row],[Datum]],ROW(tab_plan[1. Wdh. am])-4),1)),"")</f>
        <v/>
      </c>
      <c r="E285" s="6" t="str" cm="1">
        <f t="array" ref="E285">IFERROR(INDEX(tab_plan[Text],SMALL(IF(tab_plan[2. Wdh. am]=tab_plan[[#This Row],[Datum]],ROW(tab_plan[2. Wdh. am])-4),1)),"")</f>
        <v/>
      </c>
      <c r="F285" s="6" t="str" cm="1">
        <f t="array" ref="F285">IFERROR(INDEX(tab_plan[Text],SMALL(IF(tab_plan[3. Wdh. am]=tab_plan[[#This Row],[Datum]],ROW(tab_plan[3. Wdh. am])-4),1)),"")</f>
        <v/>
      </c>
      <c r="G285" s="6" t="str" cm="1">
        <f t="array" ref="G285">IFERROR(INDEX(tab_plan[Text],SMALL(IF(tab_plan[4. Wdh. am]=tab_plan[[#This Row],[Datum]],ROW(tab_plan[4. Wdh. am])-4),1)),"")</f>
        <v/>
      </c>
      <c r="H285" s="6" t="str" cm="1">
        <f t="array" ref="H285">IFERROR(INDEX(tab_plan[Text],SMALL(IF(tab_plan[5. Wdh. am]=tab_plan[[#This Row],[Datum]],ROW(tab_plan[5. Wdh. am])-4),1)),"")</f>
        <v/>
      </c>
      <c r="I285" s="6" t="str" cm="1">
        <f t="array" ref="I285">IFERROR(INDEX(tab_plan[Text],SMALL(IF(tab_plan[6. Wdh. am]=tab_plan[[#This Row],[Datum]],ROW(tab_plan[6. Wdh. am])-4),1)),"")</f>
        <v/>
      </c>
      <c r="J285" s="6" t="str" cm="1">
        <f t="array" ref="J285">IFERROR(INDEX(tab_plan[Text],SMALL(IF(tab_plan[7. Wdh. am]=tab_plan[[#This Row],[Datum]],ROW(tab_plan[7. Wdh. am])-4),1)),"")</f>
        <v/>
      </c>
      <c r="K285" s="13">
        <f>IF(tab_plan[[#This Row],[1. Wdh. ]]&lt;&gt;"",tab_plan[[#This Row],[1. Wdh. ]],IFERROR(tab_plan[[#This Row],[Datum]]+VLOOKUP(tab_plan[[#This Row],[Wochentag]],tab_wiederholung[],2,0),""))</f>
        <v>44477</v>
      </c>
      <c r="L285" s="13">
        <f>IF(tab_plan[[#This Row],[2. Wdh. ]]&lt;&gt;"",tab_plan[[#This Row],[2. Wdh. ]],IFERROR(tab_plan[[#This Row],[Datum]]+VLOOKUP(tab_plan[[#This Row],[Wochentag]],tab_wiederholung[],3,0),""))</f>
        <v>44478</v>
      </c>
      <c r="M285" s="13">
        <f>IF(tab_plan[[#This Row],[3. Wdh. ]]&lt;&gt;"",tab_plan[[#This Row],[3. Wdh. ]],IFERROR(tab_plan[[#This Row],[Datum]]+VLOOKUP(tab_plan[[#This Row],[Wochentag]],tab_wiederholung[],4,0),""))</f>
        <v>44480</v>
      </c>
      <c r="N285" s="13">
        <f>IF(tab_plan[[#This Row],[4. Wdh. ]]&lt;&gt;"",tab_plan[[#This Row],[4. Wdh. ]],IFERROR(tab_plan[[#This Row],[Datum]]+VLOOKUP(tab_plan[[#This Row],[Wochentag]],tab_wiederholung[],5,0),""))</f>
        <v>44484</v>
      </c>
      <c r="O285" s="13">
        <f>IF(tab_plan[[#This Row],[5. Wdh. ]]&lt;&gt;"",tab_plan[[#This Row],[5. Wdh. ]],IFERROR(tab_plan[[#This Row],[Datum]]+VLOOKUP(tab_plan[[#This Row],[Wochentag]],tab_wiederholung[],6,0),""))</f>
        <v>44498</v>
      </c>
      <c r="P285" s="13">
        <f>IF(tab_plan[[#This Row],[6. Wdh. ]]&lt;&gt;"",tab_plan[[#This Row],[6. Wdh. ]],IFERROR(tab_plan[[#This Row],[Datum]]+VLOOKUP(tab_plan[[#This Row],[Wochentag]],tab_wiederholung[],7,0),""))</f>
        <v>44533</v>
      </c>
      <c r="Q285" s="13">
        <f>IF(tab_plan[[#This Row],[7. Wdh. ]]&lt;&gt;"",tab_plan[[#This Row],[7. Wdh. ]],IFERROR(tab_plan[[#This Row],[Datum]]+VLOOKUP(tab_plan[[#This Row],[Wochentag]],tab_wiederholung[],8,0),""))</f>
        <v>44841</v>
      </c>
      <c r="R285" s="13"/>
      <c r="S285" s="13"/>
      <c r="T285" s="13"/>
      <c r="U285" s="13"/>
      <c r="V285" s="13"/>
      <c r="W285" s="13"/>
      <c r="X285" s="13"/>
      <c r="Y285" s="13" t="str">
        <f>IF(tab_plan[[#This Row],[Aufgabe]]&lt;&gt;"",tab_plan[[#This Row],[Aufgabe]]&amp;" ("&amp;TEXT(tab_plan[[#This Row],[Datum]],"T.M.")&amp;")","")</f>
        <v/>
      </c>
      <c r="Z285" s="13" t="e" cm="1">
        <f t="array" ref="Z285">tab_plan[[#This Row],[Datum]]=INDEX(tab_feiertage[Datum],SMALL(IF((tab_feiertage[Datum]=tab_plan[[#This Row],[Datum]])*(tab_feiertage[Gültigkeit]="x"),ROW(tab_feiertage[Datum])-31),1))</f>
        <v>#NUM!</v>
      </c>
    </row>
    <row r="286" spans="1:26" x14ac:dyDescent="0.25">
      <c r="A286" s="10" t="str">
        <f>TEXT(tab_plan[[#This Row],[Datum]],"TTTT")</f>
        <v>Samstag</v>
      </c>
      <c r="B286" s="9">
        <f t="shared" si="4"/>
        <v>44478</v>
      </c>
      <c r="C286" s="6"/>
      <c r="D286" s="6" t="str" cm="1">
        <f t="array" ref="D286">IFERROR(INDEX(tab_plan[Text],SMALL(IF(tab_plan[1. Wdh. am]=tab_plan[[#This Row],[Datum]],ROW(tab_plan[1. Wdh. am])-4),1)),"")</f>
        <v/>
      </c>
      <c r="E286" s="6" t="str" cm="1">
        <f t="array" ref="E286">IFERROR(INDEX(tab_plan[Text],SMALL(IF(tab_plan[2. Wdh. am]=tab_plan[[#This Row],[Datum]],ROW(tab_plan[2. Wdh. am])-4),1)),"")</f>
        <v/>
      </c>
      <c r="F286" s="6" t="str" cm="1">
        <f t="array" ref="F286">IFERROR(INDEX(tab_plan[Text],SMALL(IF(tab_plan[3. Wdh. am]=tab_plan[[#This Row],[Datum]],ROW(tab_plan[3. Wdh. am])-4),1)),"")</f>
        <v/>
      </c>
      <c r="G286" s="6" t="str" cm="1">
        <f t="array" ref="G286">IFERROR(INDEX(tab_plan[Text],SMALL(IF(tab_plan[4. Wdh. am]=tab_plan[[#This Row],[Datum]],ROW(tab_plan[4. Wdh. am])-4),1)),"")</f>
        <v/>
      </c>
      <c r="H286" s="6" t="str" cm="1">
        <f t="array" ref="H286">IFERROR(INDEX(tab_plan[Text],SMALL(IF(tab_plan[5. Wdh. am]=tab_plan[[#This Row],[Datum]],ROW(tab_plan[5. Wdh. am])-4),1)),"")</f>
        <v/>
      </c>
      <c r="I286" s="6" t="str" cm="1">
        <f t="array" ref="I286">IFERROR(INDEX(tab_plan[Text],SMALL(IF(tab_plan[6. Wdh. am]=tab_plan[[#This Row],[Datum]],ROW(tab_plan[6. Wdh. am])-4),1)),"")</f>
        <v/>
      </c>
      <c r="J286" s="6" t="str" cm="1">
        <f t="array" ref="J286">IFERROR(INDEX(tab_plan[Text],SMALL(IF(tab_plan[7. Wdh. am]=tab_plan[[#This Row],[Datum]],ROW(tab_plan[7. Wdh. am])-4),1)),"")</f>
        <v/>
      </c>
      <c r="K286" s="13">
        <f>IF(tab_plan[[#This Row],[1. Wdh. ]]&lt;&gt;"",tab_plan[[#This Row],[1. Wdh. ]],IFERROR(tab_plan[[#This Row],[Datum]]+VLOOKUP(tab_plan[[#This Row],[Wochentag]],tab_wiederholung[],2,0),""))</f>
        <v>44478</v>
      </c>
      <c r="L286" s="13">
        <f>IF(tab_plan[[#This Row],[2. Wdh. ]]&lt;&gt;"",tab_plan[[#This Row],[2. Wdh. ]],IFERROR(tab_plan[[#This Row],[Datum]]+VLOOKUP(tab_plan[[#This Row],[Wochentag]],tab_wiederholung[],3,0),""))</f>
        <v>44479</v>
      </c>
      <c r="M286" s="13">
        <f>IF(tab_plan[[#This Row],[3. Wdh. ]]&lt;&gt;"",tab_plan[[#This Row],[3. Wdh. ]],IFERROR(tab_plan[[#This Row],[Datum]]+VLOOKUP(tab_plan[[#This Row],[Wochentag]],tab_wiederholung[],4,0),""))</f>
        <v>44481</v>
      </c>
      <c r="N286" s="13">
        <f>IF(tab_plan[[#This Row],[4. Wdh. ]]&lt;&gt;"",tab_plan[[#This Row],[4. Wdh. ]],IFERROR(tab_plan[[#This Row],[Datum]]+VLOOKUP(tab_plan[[#This Row],[Wochentag]],tab_wiederholung[],5,0),""))</f>
        <v>44485</v>
      </c>
      <c r="O286" s="13">
        <f>IF(tab_plan[[#This Row],[5. Wdh. ]]&lt;&gt;"",tab_plan[[#This Row],[5. Wdh. ]],IFERROR(tab_plan[[#This Row],[Datum]]+VLOOKUP(tab_plan[[#This Row],[Wochentag]],tab_wiederholung[],6,0),""))</f>
        <v>44499</v>
      </c>
      <c r="P286" s="13">
        <f>IF(tab_plan[[#This Row],[6. Wdh. ]]&lt;&gt;"",tab_plan[[#This Row],[6. Wdh. ]],IFERROR(tab_plan[[#This Row],[Datum]]+VLOOKUP(tab_plan[[#This Row],[Wochentag]],tab_wiederholung[],7,0),""))</f>
        <v>44534</v>
      </c>
      <c r="Q286" s="13">
        <f>IF(tab_plan[[#This Row],[7. Wdh. ]]&lt;&gt;"",tab_plan[[#This Row],[7. Wdh. ]],IFERROR(tab_plan[[#This Row],[Datum]]+VLOOKUP(tab_plan[[#This Row],[Wochentag]],tab_wiederholung[],8,0),""))</f>
        <v>44842</v>
      </c>
      <c r="R286" s="13"/>
      <c r="S286" s="13"/>
      <c r="T286" s="13"/>
      <c r="U286" s="13"/>
      <c r="V286" s="13"/>
      <c r="W286" s="13"/>
      <c r="X286" s="13"/>
      <c r="Y286" s="13" t="str">
        <f>IF(tab_plan[[#This Row],[Aufgabe]]&lt;&gt;"",tab_plan[[#This Row],[Aufgabe]]&amp;" ("&amp;TEXT(tab_plan[[#This Row],[Datum]],"T.M.")&amp;")","")</f>
        <v/>
      </c>
      <c r="Z286" s="13" t="e" cm="1">
        <f t="array" ref="Z286">tab_plan[[#This Row],[Datum]]=INDEX(tab_feiertage[Datum],SMALL(IF((tab_feiertage[Datum]=tab_plan[[#This Row],[Datum]])*(tab_feiertage[Gültigkeit]="x"),ROW(tab_feiertage[Datum])-31),1))</f>
        <v>#NUM!</v>
      </c>
    </row>
    <row r="287" spans="1:26" x14ac:dyDescent="0.25">
      <c r="A287" s="10" t="str">
        <f>TEXT(tab_plan[[#This Row],[Datum]],"TTTT")</f>
        <v>Sonntag</v>
      </c>
      <c r="B287" s="9">
        <f t="shared" si="4"/>
        <v>44479</v>
      </c>
      <c r="C287" s="6"/>
      <c r="D287" s="6" t="str" cm="1">
        <f t="array" ref="D287">IFERROR(INDEX(tab_plan[Text],SMALL(IF(tab_plan[1. Wdh. am]=tab_plan[[#This Row],[Datum]],ROW(tab_plan[1. Wdh. am])-4),1)),"")</f>
        <v/>
      </c>
      <c r="E287" s="6" t="str" cm="1">
        <f t="array" ref="E287">IFERROR(INDEX(tab_plan[Text],SMALL(IF(tab_plan[2. Wdh. am]=tab_plan[[#This Row],[Datum]],ROW(tab_plan[2. Wdh. am])-4),1)),"")</f>
        <v/>
      </c>
      <c r="F287" s="6" t="str" cm="1">
        <f t="array" ref="F287">IFERROR(INDEX(tab_plan[Text],SMALL(IF(tab_plan[3. Wdh. am]=tab_plan[[#This Row],[Datum]],ROW(tab_plan[3. Wdh. am])-4),1)),"")</f>
        <v/>
      </c>
      <c r="G287" s="6" t="str" cm="1">
        <f t="array" ref="G287">IFERROR(INDEX(tab_plan[Text],SMALL(IF(tab_plan[4. Wdh. am]=tab_plan[[#This Row],[Datum]],ROW(tab_plan[4. Wdh. am])-4),1)),"")</f>
        <v/>
      </c>
      <c r="H287" s="6" t="str" cm="1">
        <f t="array" ref="H287">IFERROR(INDEX(tab_plan[Text],SMALL(IF(tab_plan[5. Wdh. am]=tab_plan[[#This Row],[Datum]],ROW(tab_plan[5. Wdh. am])-4),1)),"")</f>
        <v/>
      </c>
      <c r="I287" s="6" t="str" cm="1">
        <f t="array" ref="I287">IFERROR(INDEX(tab_plan[Text],SMALL(IF(tab_plan[6. Wdh. am]=tab_plan[[#This Row],[Datum]],ROW(tab_plan[6. Wdh. am])-4),1)),"")</f>
        <v/>
      </c>
      <c r="J287" s="6" t="str" cm="1">
        <f t="array" ref="J287">IFERROR(INDEX(tab_plan[Text],SMALL(IF(tab_plan[7. Wdh. am]=tab_plan[[#This Row],[Datum]],ROW(tab_plan[7. Wdh. am])-4),1)),"")</f>
        <v/>
      </c>
      <c r="K287" s="13">
        <f>IF(tab_plan[[#This Row],[1. Wdh. ]]&lt;&gt;"",tab_plan[[#This Row],[1. Wdh. ]],IFERROR(tab_plan[[#This Row],[Datum]]+VLOOKUP(tab_plan[[#This Row],[Wochentag]],tab_wiederholung[],2,0),""))</f>
        <v>44479</v>
      </c>
      <c r="L287" s="13">
        <f>IF(tab_plan[[#This Row],[2. Wdh. ]]&lt;&gt;"",tab_plan[[#This Row],[2. Wdh. ]],IFERROR(tab_plan[[#This Row],[Datum]]+VLOOKUP(tab_plan[[#This Row],[Wochentag]],tab_wiederholung[],3,0),""))</f>
        <v>44480</v>
      </c>
      <c r="M287" s="13">
        <f>IF(tab_plan[[#This Row],[3. Wdh. ]]&lt;&gt;"",tab_plan[[#This Row],[3. Wdh. ]],IFERROR(tab_plan[[#This Row],[Datum]]+VLOOKUP(tab_plan[[#This Row],[Wochentag]],tab_wiederholung[],4,0),""))</f>
        <v>44482</v>
      </c>
      <c r="N287" s="13">
        <f>IF(tab_plan[[#This Row],[4. Wdh. ]]&lt;&gt;"",tab_plan[[#This Row],[4. Wdh. ]],IFERROR(tab_plan[[#This Row],[Datum]]+VLOOKUP(tab_plan[[#This Row],[Wochentag]],tab_wiederholung[],5,0),""))</f>
        <v>44486</v>
      </c>
      <c r="O287" s="13">
        <f>IF(tab_plan[[#This Row],[5. Wdh. ]]&lt;&gt;"",tab_plan[[#This Row],[5. Wdh. ]],IFERROR(tab_plan[[#This Row],[Datum]]+VLOOKUP(tab_plan[[#This Row],[Wochentag]],tab_wiederholung[],6,0),""))</f>
        <v>44500</v>
      </c>
      <c r="P287" s="13">
        <f>IF(tab_plan[[#This Row],[6. Wdh. ]]&lt;&gt;"",tab_plan[[#This Row],[6. Wdh. ]],IFERROR(tab_plan[[#This Row],[Datum]]+VLOOKUP(tab_plan[[#This Row],[Wochentag]],tab_wiederholung[],7,0),""))</f>
        <v>44535</v>
      </c>
      <c r="Q287" s="13">
        <f>IF(tab_plan[[#This Row],[7. Wdh. ]]&lt;&gt;"",tab_plan[[#This Row],[7. Wdh. ]],IFERROR(tab_plan[[#This Row],[Datum]]+VLOOKUP(tab_plan[[#This Row],[Wochentag]],tab_wiederholung[],8,0),""))</f>
        <v>44843</v>
      </c>
      <c r="R287" s="13"/>
      <c r="S287" s="13"/>
      <c r="T287" s="13"/>
      <c r="U287" s="13"/>
      <c r="V287" s="13"/>
      <c r="W287" s="13"/>
      <c r="X287" s="13"/>
      <c r="Y287" s="13" t="str">
        <f>IF(tab_plan[[#This Row],[Aufgabe]]&lt;&gt;"",tab_plan[[#This Row],[Aufgabe]]&amp;" ("&amp;TEXT(tab_plan[[#This Row],[Datum]],"T.M.")&amp;")","")</f>
        <v/>
      </c>
      <c r="Z287" s="13" t="e" cm="1">
        <f t="array" ref="Z287">tab_plan[[#This Row],[Datum]]=INDEX(tab_feiertage[Datum],SMALL(IF((tab_feiertage[Datum]=tab_plan[[#This Row],[Datum]])*(tab_feiertage[Gültigkeit]="x"),ROW(tab_feiertage[Datum])-31),1))</f>
        <v>#NUM!</v>
      </c>
    </row>
    <row r="288" spans="1:26" x14ac:dyDescent="0.25">
      <c r="A288" s="10" t="str">
        <f>TEXT(tab_plan[[#This Row],[Datum]],"TTTT")</f>
        <v>Montag</v>
      </c>
      <c r="B288" s="9">
        <f t="shared" si="4"/>
        <v>44480</v>
      </c>
      <c r="C288" s="6"/>
      <c r="D288" s="6" t="str" cm="1">
        <f t="array" ref="D288">IFERROR(INDEX(tab_plan[Text],SMALL(IF(tab_plan[1. Wdh. am]=tab_plan[[#This Row],[Datum]],ROW(tab_plan[1. Wdh. am])-4),1)),"")</f>
        <v/>
      </c>
      <c r="E288" s="6" t="str" cm="1">
        <f t="array" ref="E288">IFERROR(INDEX(tab_plan[Text],SMALL(IF(tab_plan[2. Wdh. am]=tab_plan[[#This Row],[Datum]],ROW(tab_plan[2. Wdh. am])-4),1)),"")</f>
        <v/>
      </c>
      <c r="F288" s="6" t="str" cm="1">
        <f t="array" ref="F288">IFERROR(INDEX(tab_plan[Text],SMALL(IF(tab_plan[3. Wdh. am]=tab_plan[[#This Row],[Datum]],ROW(tab_plan[3. Wdh. am])-4),1)),"")</f>
        <v/>
      </c>
      <c r="G288" s="6" t="str" cm="1">
        <f t="array" ref="G288">IFERROR(INDEX(tab_plan[Text],SMALL(IF(tab_plan[4. Wdh. am]=tab_plan[[#This Row],[Datum]],ROW(tab_plan[4. Wdh. am])-4),1)),"")</f>
        <v/>
      </c>
      <c r="H288" s="6" t="str" cm="1">
        <f t="array" ref="H288">IFERROR(INDEX(tab_plan[Text],SMALL(IF(tab_plan[5. Wdh. am]=tab_plan[[#This Row],[Datum]],ROW(tab_plan[5. Wdh. am])-4),1)),"")</f>
        <v/>
      </c>
      <c r="I288" s="6" t="str" cm="1">
        <f t="array" ref="I288">IFERROR(INDEX(tab_plan[Text],SMALL(IF(tab_plan[6. Wdh. am]=tab_plan[[#This Row],[Datum]],ROW(tab_plan[6. Wdh. am])-4),1)),"")</f>
        <v/>
      </c>
      <c r="J288" s="6" t="str" cm="1">
        <f t="array" ref="J288">IFERROR(INDEX(tab_plan[Text],SMALL(IF(tab_plan[7. Wdh. am]=tab_plan[[#This Row],[Datum]],ROW(tab_plan[7. Wdh. am])-4),1)),"")</f>
        <v/>
      </c>
      <c r="K288" s="13">
        <f>IF(tab_plan[[#This Row],[1. Wdh. ]]&lt;&gt;"",tab_plan[[#This Row],[1. Wdh. ]],IFERROR(tab_plan[[#This Row],[Datum]]+VLOOKUP(tab_plan[[#This Row],[Wochentag]],tab_wiederholung[],2,0),""))</f>
        <v>44480</v>
      </c>
      <c r="L288" s="13">
        <f>IF(tab_plan[[#This Row],[2. Wdh. ]]&lt;&gt;"",tab_plan[[#This Row],[2. Wdh. ]],IFERROR(tab_plan[[#This Row],[Datum]]+VLOOKUP(tab_plan[[#This Row],[Wochentag]],tab_wiederholung[],3,0),""))</f>
        <v>44481</v>
      </c>
      <c r="M288" s="13">
        <f>IF(tab_plan[[#This Row],[3. Wdh. ]]&lt;&gt;"",tab_plan[[#This Row],[3. Wdh. ]],IFERROR(tab_plan[[#This Row],[Datum]]+VLOOKUP(tab_plan[[#This Row],[Wochentag]],tab_wiederholung[],4,0),""))</f>
        <v>44483</v>
      </c>
      <c r="N288" s="13">
        <f>IF(tab_plan[[#This Row],[4. Wdh. ]]&lt;&gt;"",tab_plan[[#This Row],[4. Wdh. ]],IFERROR(tab_plan[[#This Row],[Datum]]+VLOOKUP(tab_plan[[#This Row],[Wochentag]],tab_wiederholung[],5,0),""))</f>
        <v>44487</v>
      </c>
      <c r="O288" s="13">
        <f>IF(tab_plan[[#This Row],[5. Wdh. ]]&lt;&gt;"",tab_plan[[#This Row],[5. Wdh. ]],IFERROR(tab_plan[[#This Row],[Datum]]+VLOOKUP(tab_plan[[#This Row],[Wochentag]],tab_wiederholung[],6,0),""))</f>
        <v>44501</v>
      </c>
      <c r="P288" s="13">
        <f>IF(tab_plan[[#This Row],[6. Wdh. ]]&lt;&gt;"",tab_plan[[#This Row],[6. Wdh. ]],IFERROR(tab_plan[[#This Row],[Datum]]+VLOOKUP(tab_plan[[#This Row],[Wochentag]],tab_wiederholung[],7,0),""))</f>
        <v>44536</v>
      </c>
      <c r="Q288" s="13">
        <f>IF(tab_plan[[#This Row],[7. Wdh. ]]&lt;&gt;"",tab_plan[[#This Row],[7. Wdh. ]],IFERROR(tab_plan[[#This Row],[Datum]]+VLOOKUP(tab_plan[[#This Row],[Wochentag]],tab_wiederholung[],8,0),""))</f>
        <v>44844</v>
      </c>
      <c r="R288" s="13"/>
      <c r="S288" s="13"/>
      <c r="T288" s="13"/>
      <c r="U288" s="13"/>
      <c r="V288" s="13"/>
      <c r="W288" s="13"/>
      <c r="X288" s="13"/>
      <c r="Y288" s="13" t="str">
        <f>IF(tab_plan[[#This Row],[Aufgabe]]&lt;&gt;"",tab_plan[[#This Row],[Aufgabe]]&amp;" ("&amp;TEXT(tab_plan[[#This Row],[Datum]],"T.M.")&amp;")","")</f>
        <v/>
      </c>
      <c r="Z288" s="13" t="e" cm="1">
        <f t="array" ref="Z288">tab_plan[[#This Row],[Datum]]=INDEX(tab_feiertage[Datum],SMALL(IF((tab_feiertage[Datum]=tab_plan[[#This Row],[Datum]])*(tab_feiertage[Gültigkeit]="x"),ROW(tab_feiertage[Datum])-31),1))</f>
        <v>#NUM!</v>
      </c>
    </row>
    <row r="289" spans="1:26" x14ac:dyDescent="0.25">
      <c r="A289" s="10" t="str">
        <f>TEXT(tab_plan[[#This Row],[Datum]],"TTTT")</f>
        <v>Dienstag</v>
      </c>
      <c r="B289" s="9">
        <f t="shared" si="4"/>
        <v>44481</v>
      </c>
      <c r="C289" s="6"/>
      <c r="D289" s="6" t="str" cm="1">
        <f t="array" ref="D289">IFERROR(INDEX(tab_plan[Text],SMALL(IF(tab_plan[1. Wdh. am]=tab_plan[[#This Row],[Datum]],ROW(tab_plan[1. Wdh. am])-4),1)),"")</f>
        <v/>
      </c>
      <c r="E289" s="6" t="str" cm="1">
        <f t="array" ref="E289">IFERROR(INDEX(tab_plan[Text],SMALL(IF(tab_plan[2. Wdh. am]=tab_plan[[#This Row],[Datum]],ROW(tab_plan[2. Wdh. am])-4),1)),"")</f>
        <v/>
      </c>
      <c r="F289" s="6" t="str" cm="1">
        <f t="array" ref="F289">IFERROR(INDEX(tab_plan[Text],SMALL(IF(tab_plan[3. Wdh. am]=tab_plan[[#This Row],[Datum]],ROW(tab_plan[3. Wdh. am])-4),1)),"")</f>
        <v/>
      </c>
      <c r="G289" s="6" t="str" cm="1">
        <f t="array" ref="G289">IFERROR(INDEX(tab_plan[Text],SMALL(IF(tab_plan[4. Wdh. am]=tab_plan[[#This Row],[Datum]],ROW(tab_plan[4. Wdh. am])-4),1)),"")</f>
        <v/>
      </c>
      <c r="H289" s="6" t="str" cm="1">
        <f t="array" ref="H289">IFERROR(INDEX(tab_plan[Text],SMALL(IF(tab_plan[5. Wdh. am]=tab_plan[[#This Row],[Datum]],ROW(tab_plan[5. Wdh. am])-4),1)),"")</f>
        <v/>
      </c>
      <c r="I289" s="6" t="str" cm="1">
        <f t="array" ref="I289">IFERROR(INDEX(tab_plan[Text],SMALL(IF(tab_plan[6. Wdh. am]=tab_plan[[#This Row],[Datum]],ROW(tab_plan[6. Wdh. am])-4),1)),"")</f>
        <v/>
      </c>
      <c r="J289" s="6" t="str" cm="1">
        <f t="array" ref="J289">IFERROR(INDEX(tab_plan[Text],SMALL(IF(tab_plan[7. Wdh. am]=tab_plan[[#This Row],[Datum]],ROW(tab_plan[7. Wdh. am])-4),1)),"")</f>
        <v/>
      </c>
      <c r="K289" s="13">
        <f>IF(tab_plan[[#This Row],[1. Wdh. ]]&lt;&gt;"",tab_plan[[#This Row],[1. Wdh. ]],IFERROR(tab_plan[[#This Row],[Datum]]+VLOOKUP(tab_plan[[#This Row],[Wochentag]],tab_wiederholung[],2,0),""))</f>
        <v>44481</v>
      </c>
      <c r="L289" s="13">
        <f>IF(tab_plan[[#This Row],[2. Wdh. ]]&lt;&gt;"",tab_plan[[#This Row],[2. Wdh. ]],IFERROR(tab_plan[[#This Row],[Datum]]+VLOOKUP(tab_plan[[#This Row],[Wochentag]],tab_wiederholung[],3,0),""))</f>
        <v>44482</v>
      </c>
      <c r="M289" s="13">
        <f>IF(tab_plan[[#This Row],[3. Wdh. ]]&lt;&gt;"",tab_plan[[#This Row],[3. Wdh. ]],IFERROR(tab_plan[[#This Row],[Datum]]+VLOOKUP(tab_plan[[#This Row],[Wochentag]],tab_wiederholung[],4,0),""))</f>
        <v>44484</v>
      </c>
      <c r="N289" s="13">
        <f>IF(tab_plan[[#This Row],[4. Wdh. ]]&lt;&gt;"",tab_plan[[#This Row],[4. Wdh. ]],IFERROR(tab_plan[[#This Row],[Datum]]+VLOOKUP(tab_plan[[#This Row],[Wochentag]],tab_wiederholung[],5,0),""))</f>
        <v>44488</v>
      </c>
      <c r="O289" s="13">
        <f>IF(tab_plan[[#This Row],[5. Wdh. ]]&lt;&gt;"",tab_plan[[#This Row],[5. Wdh. ]],IFERROR(tab_plan[[#This Row],[Datum]]+VLOOKUP(tab_plan[[#This Row],[Wochentag]],tab_wiederholung[],6,0),""))</f>
        <v>44502</v>
      </c>
      <c r="P289" s="13">
        <f>IF(tab_plan[[#This Row],[6. Wdh. ]]&lt;&gt;"",tab_plan[[#This Row],[6. Wdh. ]],IFERROR(tab_plan[[#This Row],[Datum]]+VLOOKUP(tab_plan[[#This Row],[Wochentag]],tab_wiederholung[],7,0),""))</f>
        <v>44537</v>
      </c>
      <c r="Q289" s="13">
        <f>IF(tab_plan[[#This Row],[7. Wdh. ]]&lt;&gt;"",tab_plan[[#This Row],[7. Wdh. ]],IFERROR(tab_plan[[#This Row],[Datum]]+VLOOKUP(tab_plan[[#This Row],[Wochentag]],tab_wiederholung[],8,0),""))</f>
        <v>44845</v>
      </c>
      <c r="R289" s="13"/>
      <c r="S289" s="13"/>
      <c r="T289" s="13"/>
      <c r="U289" s="13"/>
      <c r="V289" s="13"/>
      <c r="W289" s="13"/>
      <c r="X289" s="13"/>
      <c r="Y289" s="13" t="str">
        <f>IF(tab_plan[[#This Row],[Aufgabe]]&lt;&gt;"",tab_plan[[#This Row],[Aufgabe]]&amp;" ("&amp;TEXT(tab_plan[[#This Row],[Datum]],"T.M.")&amp;")","")</f>
        <v/>
      </c>
      <c r="Z289" s="13" t="e" cm="1">
        <f t="array" ref="Z289">tab_plan[[#This Row],[Datum]]=INDEX(tab_feiertage[Datum],SMALL(IF((tab_feiertage[Datum]=tab_plan[[#This Row],[Datum]])*(tab_feiertage[Gültigkeit]="x"),ROW(tab_feiertage[Datum])-31),1))</f>
        <v>#NUM!</v>
      </c>
    </row>
    <row r="290" spans="1:26" x14ac:dyDescent="0.25">
      <c r="A290" s="10" t="str">
        <f>TEXT(tab_plan[[#This Row],[Datum]],"TTTT")</f>
        <v>Mittwoch</v>
      </c>
      <c r="B290" s="9">
        <f t="shared" si="4"/>
        <v>44482</v>
      </c>
      <c r="C290" s="6"/>
      <c r="D290" s="6" t="str" cm="1">
        <f t="array" ref="D290">IFERROR(INDEX(tab_plan[Text],SMALL(IF(tab_plan[1. Wdh. am]=tab_plan[[#This Row],[Datum]],ROW(tab_plan[1. Wdh. am])-4),1)),"")</f>
        <v/>
      </c>
      <c r="E290" s="6" t="str" cm="1">
        <f t="array" ref="E290">IFERROR(INDEX(tab_plan[Text],SMALL(IF(tab_plan[2. Wdh. am]=tab_plan[[#This Row],[Datum]],ROW(tab_plan[2. Wdh. am])-4),1)),"")</f>
        <v/>
      </c>
      <c r="F290" s="6" t="str" cm="1">
        <f t="array" ref="F290">IFERROR(INDEX(tab_plan[Text],SMALL(IF(tab_plan[3. Wdh. am]=tab_plan[[#This Row],[Datum]],ROW(tab_plan[3. Wdh. am])-4),1)),"")</f>
        <v/>
      </c>
      <c r="G290" s="6" t="str" cm="1">
        <f t="array" ref="G290">IFERROR(INDEX(tab_plan[Text],SMALL(IF(tab_plan[4. Wdh. am]=tab_plan[[#This Row],[Datum]],ROW(tab_plan[4. Wdh. am])-4),1)),"")</f>
        <v/>
      </c>
      <c r="H290" s="6" t="str" cm="1">
        <f t="array" ref="H290">IFERROR(INDEX(tab_plan[Text],SMALL(IF(tab_plan[5. Wdh. am]=tab_plan[[#This Row],[Datum]],ROW(tab_plan[5. Wdh. am])-4),1)),"")</f>
        <v/>
      </c>
      <c r="I290" s="6" t="str" cm="1">
        <f t="array" ref="I290">IFERROR(INDEX(tab_plan[Text],SMALL(IF(tab_plan[6. Wdh. am]=tab_plan[[#This Row],[Datum]],ROW(tab_plan[6. Wdh. am])-4),1)),"")</f>
        <v/>
      </c>
      <c r="J290" s="6" t="str" cm="1">
        <f t="array" ref="J290">IFERROR(INDEX(tab_plan[Text],SMALL(IF(tab_plan[7. Wdh. am]=tab_plan[[#This Row],[Datum]],ROW(tab_plan[7. Wdh. am])-4),1)),"")</f>
        <v/>
      </c>
      <c r="K290" s="13">
        <f>IF(tab_plan[[#This Row],[1. Wdh. ]]&lt;&gt;"",tab_plan[[#This Row],[1. Wdh. ]],IFERROR(tab_plan[[#This Row],[Datum]]+VLOOKUP(tab_plan[[#This Row],[Wochentag]],tab_wiederholung[],2,0),""))</f>
        <v>44482</v>
      </c>
      <c r="L290" s="13">
        <f>IF(tab_plan[[#This Row],[2. Wdh. ]]&lt;&gt;"",tab_plan[[#This Row],[2. Wdh. ]],IFERROR(tab_plan[[#This Row],[Datum]]+VLOOKUP(tab_plan[[#This Row],[Wochentag]],tab_wiederholung[],3,0),""))</f>
        <v>44483</v>
      </c>
      <c r="M290" s="13">
        <f>IF(tab_plan[[#This Row],[3. Wdh. ]]&lt;&gt;"",tab_plan[[#This Row],[3. Wdh. ]],IFERROR(tab_plan[[#This Row],[Datum]]+VLOOKUP(tab_plan[[#This Row],[Wochentag]],tab_wiederholung[],4,0),""))</f>
        <v>44485</v>
      </c>
      <c r="N290" s="13">
        <f>IF(tab_plan[[#This Row],[4. Wdh. ]]&lt;&gt;"",tab_plan[[#This Row],[4. Wdh. ]],IFERROR(tab_plan[[#This Row],[Datum]]+VLOOKUP(tab_plan[[#This Row],[Wochentag]],tab_wiederholung[],5,0),""))</f>
        <v>44489</v>
      </c>
      <c r="O290" s="13">
        <f>IF(tab_plan[[#This Row],[5. Wdh. ]]&lt;&gt;"",tab_plan[[#This Row],[5. Wdh. ]],IFERROR(tab_plan[[#This Row],[Datum]]+VLOOKUP(tab_plan[[#This Row],[Wochentag]],tab_wiederholung[],6,0),""))</f>
        <v>44503</v>
      </c>
      <c r="P290" s="13">
        <f>IF(tab_plan[[#This Row],[6. Wdh. ]]&lt;&gt;"",tab_plan[[#This Row],[6. Wdh. ]],IFERROR(tab_plan[[#This Row],[Datum]]+VLOOKUP(tab_plan[[#This Row],[Wochentag]],tab_wiederholung[],7,0),""))</f>
        <v>44538</v>
      </c>
      <c r="Q290" s="13">
        <f>IF(tab_plan[[#This Row],[7. Wdh. ]]&lt;&gt;"",tab_plan[[#This Row],[7. Wdh. ]],IFERROR(tab_plan[[#This Row],[Datum]]+VLOOKUP(tab_plan[[#This Row],[Wochentag]],tab_wiederholung[],8,0),""))</f>
        <v>44846</v>
      </c>
      <c r="R290" s="13"/>
      <c r="S290" s="13"/>
      <c r="T290" s="13"/>
      <c r="U290" s="13"/>
      <c r="V290" s="13"/>
      <c r="W290" s="13"/>
      <c r="X290" s="13"/>
      <c r="Y290" s="13" t="str">
        <f>IF(tab_plan[[#This Row],[Aufgabe]]&lt;&gt;"",tab_plan[[#This Row],[Aufgabe]]&amp;" ("&amp;TEXT(tab_plan[[#This Row],[Datum]],"T.M.")&amp;")","")</f>
        <v/>
      </c>
      <c r="Z290" s="13" t="e" cm="1">
        <f t="array" ref="Z290">tab_plan[[#This Row],[Datum]]=INDEX(tab_feiertage[Datum],SMALL(IF((tab_feiertage[Datum]=tab_plan[[#This Row],[Datum]])*(tab_feiertage[Gültigkeit]="x"),ROW(tab_feiertage[Datum])-31),1))</f>
        <v>#NUM!</v>
      </c>
    </row>
    <row r="291" spans="1:26" x14ac:dyDescent="0.25">
      <c r="A291" s="10" t="str">
        <f>TEXT(tab_plan[[#This Row],[Datum]],"TTTT")</f>
        <v>Donnerstag</v>
      </c>
      <c r="B291" s="9">
        <f t="shared" si="4"/>
        <v>44483</v>
      </c>
      <c r="C291" s="6"/>
      <c r="D291" s="6" t="str" cm="1">
        <f t="array" ref="D291">IFERROR(INDEX(tab_plan[Text],SMALL(IF(tab_plan[1. Wdh. am]=tab_plan[[#This Row],[Datum]],ROW(tab_plan[1. Wdh. am])-4),1)),"")</f>
        <v/>
      </c>
      <c r="E291" s="6" t="str" cm="1">
        <f t="array" ref="E291">IFERROR(INDEX(tab_plan[Text],SMALL(IF(tab_plan[2. Wdh. am]=tab_plan[[#This Row],[Datum]],ROW(tab_plan[2. Wdh. am])-4),1)),"")</f>
        <v/>
      </c>
      <c r="F291" s="6" t="str" cm="1">
        <f t="array" ref="F291">IFERROR(INDEX(tab_plan[Text],SMALL(IF(tab_plan[3. Wdh. am]=tab_plan[[#This Row],[Datum]],ROW(tab_plan[3. Wdh. am])-4),1)),"")</f>
        <v/>
      </c>
      <c r="G291" s="6" t="str" cm="1">
        <f t="array" ref="G291">IFERROR(INDEX(tab_plan[Text],SMALL(IF(tab_plan[4. Wdh. am]=tab_plan[[#This Row],[Datum]],ROW(tab_plan[4. Wdh. am])-4),1)),"")</f>
        <v/>
      </c>
      <c r="H291" s="6" t="str" cm="1">
        <f t="array" ref="H291">IFERROR(INDEX(tab_plan[Text],SMALL(IF(tab_plan[5. Wdh. am]=tab_plan[[#This Row],[Datum]],ROW(tab_plan[5. Wdh. am])-4),1)),"")</f>
        <v/>
      </c>
      <c r="I291" s="6" t="str" cm="1">
        <f t="array" ref="I291">IFERROR(INDEX(tab_plan[Text],SMALL(IF(tab_plan[6. Wdh. am]=tab_plan[[#This Row],[Datum]],ROW(tab_plan[6. Wdh. am])-4),1)),"")</f>
        <v/>
      </c>
      <c r="J291" s="6" t="str" cm="1">
        <f t="array" ref="J291">IFERROR(INDEX(tab_plan[Text],SMALL(IF(tab_plan[7. Wdh. am]=tab_plan[[#This Row],[Datum]],ROW(tab_plan[7. Wdh. am])-4),1)),"")</f>
        <v/>
      </c>
      <c r="K291" s="13">
        <f>IF(tab_plan[[#This Row],[1. Wdh. ]]&lt;&gt;"",tab_plan[[#This Row],[1. Wdh. ]],IFERROR(tab_plan[[#This Row],[Datum]]+VLOOKUP(tab_plan[[#This Row],[Wochentag]],tab_wiederholung[],2,0),""))</f>
        <v>44483</v>
      </c>
      <c r="L291" s="13">
        <f>IF(tab_plan[[#This Row],[2. Wdh. ]]&lt;&gt;"",tab_plan[[#This Row],[2. Wdh. ]],IFERROR(tab_plan[[#This Row],[Datum]]+VLOOKUP(tab_plan[[#This Row],[Wochentag]],tab_wiederholung[],3,0),""))</f>
        <v>44484</v>
      </c>
      <c r="M291" s="13">
        <f>IF(tab_plan[[#This Row],[3. Wdh. ]]&lt;&gt;"",tab_plan[[#This Row],[3. Wdh. ]],IFERROR(tab_plan[[#This Row],[Datum]]+VLOOKUP(tab_plan[[#This Row],[Wochentag]],tab_wiederholung[],4,0),""))</f>
        <v>44486</v>
      </c>
      <c r="N291" s="13">
        <f>IF(tab_plan[[#This Row],[4. Wdh. ]]&lt;&gt;"",tab_plan[[#This Row],[4. Wdh. ]],IFERROR(tab_plan[[#This Row],[Datum]]+VLOOKUP(tab_plan[[#This Row],[Wochentag]],tab_wiederholung[],5,0),""))</f>
        <v>44490</v>
      </c>
      <c r="O291" s="13">
        <f>IF(tab_plan[[#This Row],[5. Wdh. ]]&lt;&gt;"",tab_plan[[#This Row],[5. Wdh. ]],IFERROR(tab_plan[[#This Row],[Datum]]+VLOOKUP(tab_plan[[#This Row],[Wochentag]],tab_wiederholung[],6,0),""))</f>
        <v>44504</v>
      </c>
      <c r="P291" s="13">
        <f>IF(tab_plan[[#This Row],[6. Wdh. ]]&lt;&gt;"",tab_plan[[#This Row],[6. Wdh. ]],IFERROR(tab_plan[[#This Row],[Datum]]+VLOOKUP(tab_plan[[#This Row],[Wochentag]],tab_wiederholung[],7,0),""))</f>
        <v>44539</v>
      </c>
      <c r="Q291" s="13">
        <f>IF(tab_plan[[#This Row],[7. Wdh. ]]&lt;&gt;"",tab_plan[[#This Row],[7. Wdh. ]],IFERROR(tab_plan[[#This Row],[Datum]]+VLOOKUP(tab_plan[[#This Row],[Wochentag]],tab_wiederholung[],8,0),""))</f>
        <v>44847</v>
      </c>
      <c r="R291" s="13"/>
      <c r="S291" s="13"/>
      <c r="T291" s="13"/>
      <c r="U291" s="13"/>
      <c r="V291" s="13"/>
      <c r="W291" s="13"/>
      <c r="X291" s="13"/>
      <c r="Y291" s="13" t="str">
        <f>IF(tab_plan[[#This Row],[Aufgabe]]&lt;&gt;"",tab_plan[[#This Row],[Aufgabe]]&amp;" ("&amp;TEXT(tab_plan[[#This Row],[Datum]],"T.M.")&amp;")","")</f>
        <v/>
      </c>
      <c r="Z291" s="13" t="e" cm="1">
        <f t="array" ref="Z291">tab_plan[[#This Row],[Datum]]=INDEX(tab_feiertage[Datum],SMALL(IF((tab_feiertage[Datum]=tab_plan[[#This Row],[Datum]])*(tab_feiertage[Gültigkeit]="x"),ROW(tab_feiertage[Datum])-31),1))</f>
        <v>#NUM!</v>
      </c>
    </row>
    <row r="292" spans="1:26" x14ac:dyDescent="0.25">
      <c r="A292" s="10" t="str">
        <f>TEXT(tab_plan[[#This Row],[Datum]],"TTTT")</f>
        <v>Freitag</v>
      </c>
      <c r="B292" s="9">
        <f t="shared" si="4"/>
        <v>44484</v>
      </c>
      <c r="C292" s="6"/>
      <c r="D292" s="6" t="str" cm="1">
        <f t="array" ref="D292">IFERROR(INDEX(tab_plan[Text],SMALL(IF(tab_plan[1. Wdh. am]=tab_plan[[#This Row],[Datum]],ROW(tab_plan[1. Wdh. am])-4),1)),"")</f>
        <v/>
      </c>
      <c r="E292" s="6" t="str" cm="1">
        <f t="array" ref="E292">IFERROR(INDEX(tab_plan[Text],SMALL(IF(tab_plan[2. Wdh. am]=tab_plan[[#This Row],[Datum]],ROW(tab_plan[2. Wdh. am])-4),1)),"")</f>
        <v/>
      </c>
      <c r="F292" s="6" t="str" cm="1">
        <f t="array" ref="F292">IFERROR(INDEX(tab_plan[Text],SMALL(IF(tab_plan[3. Wdh. am]=tab_plan[[#This Row],[Datum]],ROW(tab_plan[3. Wdh. am])-4),1)),"")</f>
        <v/>
      </c>
      <c r="G292" s="6" t="str" cm="1">
        <f t="array" ref="G292">IFERROR(INDEX(tab_plan[Text],SMALL(IF(tab_plan[4. Wdh. am]=tab_plan[[#This Row],[Datum]],ROW(tab_plan[4. Wdh. am])-4),1)),"")</f>
        <v/>
      </c>
      <c r="H292" s="6" t="str" cm="1">
        <f t="array" ref="H292">IFERROR(INDEX(tab_plan[Text],SMALL(IF(tab_plan[5. Wdh. am]=tab_plan[[#This Row],[Datum]],ROW(tab_plan[5. Wdh. am])-4),1)),"")</f>
        <v/>
      </c>
      <c r="I292" s="6" t="str" cm="1">
        <f t="array" ref="I292">IFERROR(INDEX(tab_plan[Text],SMALL(IF(tab_plan[6. Wdh. am]=tab_plan[[#This Row],[Datum]],ROW(tab_plan[6. Wdh. am])-4),1)),"")</f>
        <v/>
      </c>
      <c r="J292" s="6" t="str" cm="1">
        <f t="array" ref="J292">IFERROR(INDEX(tab_plan[Text],SMALL(IF(tab_plan[7. Wdh. am]=tab_plan[[#This Row],[Datum]],ROW(tab_plan[7. Wdh. am])-4),1)),"")</f>
        <v/>
      </c>
      <c r="K292" s="13">
        <f>IF(tab_plan[[#This Row],[1. Wdh. ]]&lt;&gt;"",tab_plan[[#This Row],[1. Wdh. ]],IFERROR(tab_plan[[#This Row],[Datum]]+VLOOKUP(tab_plan[[#This Row],[Wochentag]],tab_wiederholung[],2,0),""))</f>
        <v>44484</v>
      </c>
      <c r="L292" s="13">
        <f>IF(tab_plan[[#This Row],[2. Wdh. ]]&lt;&gt;"",tab_plan[[#This Row],[2. Wdh. ]],IFERROR(tab_plan[[#This Row],[Datum]]+VLOOKUP(tab_plan[[#This Row],[Wochentag]],tab_wiederholung[],3,0),""))</f>
        <v>44485</v>
      </c>
      <c r="M292" s="13">
        <f>IF(tab_plan[[#This Row],[3. Wdh. ]]&lt;&gt;"",tab_plan[[#This Row],[3. Wdh. ]],IFERROR(tab_plan[[#This Row],[Datum]]+VLOOKUP(tab_plan[[#This Row],[Wochentag]],tab_wiederholung[],4,0),""))</f>
        <v>44487</v>
      </c>
      <c r="N292" s="13">
        <f>IF(tab_plan[[#This Row],[4. Wdh. ]]&lt;&gt;"",tab_plan[[#This Row],[4. Wdh. ]],IFERROR(tab_plan[[#This Row],[Datum]]+VLOOKUP(tab_plan[[#This Row],[Wochentag]],tab_wiederholung[],5,0),""))</f>
        <v>44491</v>
      </c>
      <c r="O292" s="13">
        <f>IF(tab_plan[[#This Row],[5. Wdh. ]]&lt;&gt;"",tab_plan[[#This Row],[5. Wdh. ]],IFERROR(tab_plan[[#This Row],[Datum]]+VLOOKUP(tab_plan[[#This Row],[Wochentag]],tab_wiederholung[],6,0),""))</f>
        <v>44505</v>
      </c>
      <c r="P292" s="13">
        <f>IF(tab_plan[[#This Row],[6. Wdh. ]]&lt;&gt;"",tab_plan[[#This Row],[6. Wdh. ]],IFERROR(tab_plan[[#This Row],[Datum]]+VLOOKUP(tab_plan[[#This Row],[Wochentag]],tab_wiederholung[],7,0),""))</f>
        <v>44540</v>
      </c>
      <c r="Q292" s="13">
        <f>IF(tab_plan[[#This Row],[7. Wdh. ]]&lt;&gt;"",tab_plan[[#This Row],[7. Wdh. ]],IFERROR(tab_plan[[#This Row],[Datum]]+VLOOKUP(tab_plan[[#This Row],[Wochentag]],tab_wiederholung[],8,0),""))</f>
        <v>44848</v>
      </c>
      <c r="R292" s="13"/>
      <c r="S292" s="13"/>
      <c r="T292" s="13"/>
      <c r="U292" s="13"/>
      <c r="V292" s="13"/>
      <c r="W292" s="13"/>
      <c r="X292" s="13"/>
      <c r="Y292" s="13" t="str">
        <f>IF(tab_plan[[#This Row],[Aufgabe]]&lt;&gt;"",tab_plan[[#This Row],[Aufgabe]]&amp;" ("&amp;TEXT(tab_plan[[#This Row],[Datum]],"T.M.")&amp;")","")</f>
        <v/>
      </c>
      <c r="Z292" s="13" t="e" cm="1">
        <f t="array" ref="Z292">tab_plan[[#This Row],[Datum]]=INDEX(tab_feiertage[Datum],SMALL(IF((tab_feiertage[Datum]=tab_plan[[#This Row],[Datum]])*(tab_feiertage[Gültigkeit]="x"),ROW(tab_feiertage[Datum])-31),1))</f>
        <v>#NUM!</v>
      </c>
    </row>
    <row r="293" spans="1:26" x14ac:dyDescent="0.25">
      <c r="A293" s="10" t="str">
        <f>TEXT(tab_plan[[#This Row],[Datum]],"TTTT")</f>
        <v>Samstag</v>
      </c>
      <c r="B293" s="9">
        <f t="shared" si="4"/>
        <v>44485</v>
      </c>
      <c r="C293" s="6"/>
      <c r="D293" s="6" t="str" cm="1">
        <f t="array" ref="D293">IFERROR(INDEX(tab_plan[Text],SMALL(IF(tab_plan[1. Wdh. am]=tab_plan[[#This Row],[Datum]],ROW(tab_plan[1. Wdh. am])-4),1)),"")</f>
        <v/>
      </c>
      <c r="E293" s="6" t="str" cm="1">
        <f t="array" ref="E293">IFERROR(INDEX(tab_plan[Text],SMALL(IF(tab_plan[2. Wdh. am]=tab_plan[[#This Row],[Datum]],ROW(tab_plan[2. Wdh. am])-4),1)),"")</f>
        <v/>
      </c>
      <c r="F293" s="6" t="str" cm="1">
        <f t="array" ref="F293">IFERROR(INDEX(tab_plan[Text],SMALL(IF(tab_plan[3. Wdh. am]=tab_plan[[#This Row],[Datum]],ROW(tab_plan[3. Wdh. am])-4),1)),"")</f>
        <v/>
      </c>
      <c r="G293" s="6" t="str" cm="1">
        <f t="array" ref="G293">IFERROR(INDEX(tab_plan[Text],SMALL(IF(tab_plan[4. Wdh. am]=tab_plan[[#This Row],[Datum]],ROW(tab_plan[4. Wdh. am])-4),1)),"")</f>
        <v/>
      </c>
      <c r="H293" s="6" t="str" cm="1">
        <f t="array" ref="H293">IFERROR(INDEX(tab_plan[Text],SMALL(IF(tab_plan[5. Wdh. am]=tab_plan[[#This Row],[Datum]],ROW(tab_plan[5. Wdh. am])-4),1)),"")</f>
        <v/>
      </c>
      <c r="I293" s="6" t="str" cm="1">
        <f t="array" ref="I293">IFERROR(INDEX(tab_plan[Text],SMALL(IF(tab_plan[6. Wdh. am]=tab_plan[[#This Row],[Datum]],ROW(tab_plan[6. Wdh. am])-4),1)),"")</f>
        <v/>
      </c>
      <c r="J293" s="6" t="str" cm="1">
        <f t="array" ref="J293">IFERROR(INDEX(tab_plan[Text],SMALL(IF(tab_plan[7. Wdh. am]=tab_plan[[#This Row],[Datum]],ROW(tab_plan[7. Wdh. am])-4),1)),"")</f>
        <v/>
      </c>
      <c r="K293" s="13">
        <f>IF(tab_plan[[#This Row],[1. Wdh. ]]&lt;&gt;"",tab_plan[[#This Row],[1. Wdh. ]],IFERROR(tab_plan[[#This Row],[Datum]]+VLOOKUP(tab_plan[[#This Row],[Wochentag]],tab_wiederholung[],2,0),""))</f>
        <v>44485</v>
      </c>
      <c r="L293" s="13">
        <f>IF(tab_plan[[#This Row],[2. Wdh. ]]&lt;&gt;"",tab_plan[[#This Row],[2. Wdh. ]],IFERROR(tab_plan[[#This Row],[Datum]]+VLOOKUP(tab_plan[[#This Row],[Wochentag]],tab_wiederholung[],3,0),""))</f>
        <v>44486</v>
      </c>
      <c r="M293" s="13">
        <f>IF(tab_plan[[#This Row],[3. Wdh. ]]&lt;&gt;"",tab_plan[[#This Row],[3. Wdh. ]],IFERROR(tab_plan[[#This Row],[Datum]]+VLOOKUP(tab_plan[[#This Row],[Wochentag]],tab_wiederholung[],4,0),""))</f>
        <v>44488</v>
      </c>
      <c r="N293" s="13">
        <f>IF(tab_plan[[#This Row],[4. Wdh. ]]&lt;&gt;"",tab_plan[[#This Row],[4. Wdh. ]],IFERROR(tab_plan[[#This Row],[Datum]]+VLOOKUP(tab_plan[[#This Row],[Wochentag]],tab_wiederholung[],5,0),""))</f>
        <v>44492</v>
      </c>
      <c r="O293" s="13">
        <f>IF(tab_plan[[#This Row],[5. Wdh. ]]&lt;&gt;"",tab_plan[[#This Row],[5. Wdh. ]],IFERROR(tab_plan[[#This Row],[Datum]]+VLOOKUP(tab_plan[[#This Row],[Wochentag]],tab_wiederholung[],6,0),""))</f>
        <v>44506</v>
      </c>
      <c r="P293" s="13">
        <f>IF(tab_plan[[#This Row],[6. Wdh. ]]&lt;&gt;"",tab_plan[[#This Row],[6. Wdh. ]],IFERROR(tab_plan[[#This Row],[Datum]]+VLOOKUP(tab_plan[[#This Row],[Wochentag]],tab_wiederholung[],7,0),""))</f>
        <v>44541</v>
      </c>
      <c r="Q293" s="13">
        <f>IF(tab_plan[[#This Row],[7. Wdh. ]]&lt;&gt;"",tab_plan[[#This Row],[7. Wdh. ]],IFERROR(tab_plan[[#This Row],[Datum]]+VLOOKUP(tab_plan[[#This Row],[Wochentag]],tab_wiederholung[],8,0),""))</f>
        <v>44849</v>
      </c>
      <c r="R293" s="13"/>
      <c r="S293" s="13"/>
      <c r="T293" s="13"/>
      <c r="U293" s="13"/>
      <c r="V293" s="13"/>
      <c r="W293" s="13"/>
      <c r="X293" s="13"/>
      <c r="Y293" s="13" t="str">
        <f>IF(tab_plan[[#This Row],[Aufgabe]]&lt;&gt;"",tab_plan[[#This Row],[Aufgabe]]&amp;" ("&amp;TEXT(tab_plan[[#This Row],[Datum]],"T.M.")&amp;")","")</f>
        <v/>
      </c>
      <c r="Z293" s="13" t="e" cm="1">
        <f t="array" ref="Z293">tab_plan[[#This Row],[Datum]]=INDEX(tab_feiertage[Datum],SMALL(IF((tab_feiertage[Datum]=tab_plan[[#This Row],[Datum]])*(tab_feiertage[Gültigkeit]="x"),ROW(tab_feiertage[Datum])-31),1))</f>
        <v>#NUM!</v>
      </c>
    </row>
    <row r="294" spans="1:26" x14ac:dyDescent="0.25">
      <c r="A294" s="10" t="str">
        <f>TEXT(tab_plan[[#This Row],[Datum]],"TTTT")</f>
        <v>Sonntag</v>
      </c>
      <c r="B294" s="9">
        <f t="shared" si="4"/>
        <v>44486</v>
      </c>
      <c r="C294" s="6"/>
      <c r="D294" s="6" t="str" cm="1">
        <f t="array" ref="D294">IFERROR(INDEX(tab_plan[Text],SMALL(IF(tab_plan[1. Wdh. am]=tab_plan[[#This Row],[Datum]],ROW(tab_plan[1. Wdh. am])-4),1)),"")</f>
        <v/>
      </c>
      <c r="E294" s="6" t="str" cm="1">
        <f t="array" ref="E294">IFERROR(INDEX(tab_plan[Text],SMALL(IF(tab_plan[2. Wdh. am]=tab_plan[[#This Row],[Datum]],ROW(tab_plan[2. Wdh. am])-4),1)),"")</f>
        <v/>
      </c>
      <c r="F294" s="6" t="str" cm="1">
        <f t="array" ref="F294">IFERROR(INDEX(tab_plan[Text],SMALL(IF(tab_plan[3. Wdh. am]=tab_plan[[#This Row],[Datum]],ROW(tab_plan[3. Wdh. am])-4),1)),"")</f>
        <v/>
      </c>
      <c r="G294" s="6" t="str" cm="1">
        <f t="array" ref="G294">IFERROR(INDEX(tab_plan[Text],SMALL(IF(tab_plan[4. Wdh. am]=tab_plan[[#This Row],[Datum]],ROW(tab_plan[4. Wdh. am])-4),1)),"")</f>
        <v/>
      </c>
      <c r="H294" s="6" t="str" cm="1">
        <f t="array" ref="H294">IFERROR(INDEX(tab_plan[Text],SMALL(IF(tab_plan[5. Wdh. am]=tab_plan[[#This Row],[Datum]],ROW(tab_plan[5. Wdh. am])-4),1)),"")</f>
        <v/>
      </c>
      <c r="I294" s="6" t="str" cm="1">
        <f t="array" ref="I294">IFERROR(INDEX(tab_plan[Text],SMALL(IF(tab_plan[6. Wdh. am]=tab_plan[[#This Row],[Datum]],ROW(tab_plan[6. Wdh. am])-4),1)),"")</f>
        <v/>
      </c>
      <c r="J294" s="6" t="str" cm="1">
        <f t="array" ref="J294">IFERROR(INDEX(tab_plan[Text],SMALL(IF(tab_plan[7. Wdh. am]=tab_plan[[#This Row],[Datum]],ROW(tab_plan[7. Wdh. am])-4),1)),"")</f>
        <v/>
      </c>
      <c r="K294" s="13">
        <f>IF(tab_plan[[#This Row],[1. Wdh. ]]&lt;&gt;"",tab_plan[[#This Row],[1. Wdh. ]],IFERROR(tab_plan[[#This Row],[Datum]]+VLOOKUP(tab_plan[[#This Row],[Wochentag]],tab_wiederholung[],2,0),""))</f>
        <v>44486</v>
      </c>
      <c r="L294" s="13">
        <f>IF(tab_plan[[#This Row],[2. Wdh. ]]&lt;&gt;"",tab_plan[[#This Row],[2. Wdh. ]],IFERROR(tab_plan[[#This Row],[Datum]]+VLOOKUP(tab_plan[[#This Row],[Wochentag]],tab_wiederholung[],3,0),""))</f>
        <v>44487</v>
      </c>
      <c r="M294" s="13">
        <f>IF(tab_plan[[#This Row],[3. Wdh. ]]&lt;&gt;"",tab_plan[[#This Row],[3. Wdh. ]],IFERROR(tab_plan[[#This Row],[Datum]]+VLOOKUP(tab_plan[[#This Row],[Wochentag]],tab_wiederholung[],4,0),""))</f>
        <v>44489</v>
      </c>
      <c r="N294" s="13">
        <f>IF(tab_plan[[#This Row],[4. Wdh. ]]&lt;&gt;"",tab_plan[[#This Row],[4. Wdh. ]],IFERROR(tab_plan[[#This Row],[Datum]]+VLOOKUP(tab_plan[[#This Row],[Wochentag]],tab_wiederholung[],5,0),""))</f>
        <v>44493</v>
      </c>
      <c r="O294" s="13">
        <f>IF(tab_plan[[#This Row],[5. Wdh. ]]&lt;&gt;"",tab_plan[[#This Row],[5. Wdh. ]],IFERROR(tab_plan[[#This Row],[Datum]]+VLOOKUP(tab_plan[[#This Row],[Wochentag]],tab_wiederholung[],6,0),""))</f>
        <v>44507</v>
      </c>
      <c r="P294" s="13">
        <f>IF(tab_plan[[#This Row],[6. Wdh. ]]&lt;&gt;"",tab_plan[[#This Row],[6. Wdh. ]],IFERROR(tab_plan[[#This Row],[Datum]]+VLOOKUP(tab_plan[[#This Row],[Wochentag]],tab_wiederholung[],7,0),""))</f>
        <v>44542</v>
      </c>
      <c r="Q294" s="13">
        <f>IF(tab_plan[[#This Row],[7. Wdh. ]]&lt;&gt;"",tab_plan[[#This Row],[7. Wdh. ]],IFERROR(tab_plan[[#This Row],[Datum]]+VLOOKUP(tab_plan[[#This Row],[Wochentag]],tab_wiederholung[],8,0),""))</f>
        <v>44850</v>
      </c>
      <c r="R294" s="13"/>
      <c r="S294" s="13"/>
      <c r="T294" s="13"/>
      <c r="U294" s="13"/>
      <c r="V294" s="13"/>
      <c r="W294" s="13"/>
      <c r="X294" s="13"/>
      <c r="Y294" s="13" t="str">
        <f>IF(tab_plan[[#This Row],[Aufgabe]]&lt;&gt;"",tab_plan[[#This Row],[Aufgabe]]&amp;" ("&amp;TEXT(tab_plan[[#This Row],[Datum]],"T.M.")&amp;")","")</f>
        <v/>
      </c>
      <c r="Z294" s="13" t="e" cm="1">
        <f t="array" ref="Z294">tab_plan[[#This Row],[Datum]]=INDEX(tab_feiertage[Datum],SMALL(IF((tab_feiertage[Datum]=tab_plan[[#This Row],[Datum]])*(tab_feiertage[Gültigkeit]="x"),ROW(tab_feiertage[Datum])-31),1))</f>
        <v>#NUM!</v>
      </c>
    </row>
    <row r="295" spans="1:26" x14ac:dyDescent="0.25">
      <c r="A295" s="10" t="str">
        <f>TEXT(tab_plan[[#This Row],[Datum]],"TTTT")</f>
        <v>Montag</v>
      </c>
      <c r="B295" s="9">
        <f t="shared" si="4"/>
        <v>44487</v>
      </c>
      <c r="C295" s="6"/>
      <c r="D295" s="6" t="str" cm="1">
        <f t="array" ref="D295">IFERROR(INDEX(tab_plan[Text],SMALL(IF(tab_plan[1. Wdh. am]=tab_plan[[#This Row],[Datum]],ROW(tab_plan[1. Wdh. am])-4),1)),"")</f>
        <v/>
      </c>
      <c r="E295" s="6" t="str" cm="1">
        <f t="array" ref="E295">IFERROR(INDEX(tab_plan[Text],SMALL(IF(tab_plan[2. Wdh. am]=tab_plan[[#This Row],[Datum]],ROW(tab_plan[2. Wdh. am])-4),1)),"")</f>
        <v/>
      </c>
      <c r="F295" s="6" t="str" cm="1">
        <f t="array" ref="F295">IFERROR(INDEX(tab_plan[Text],SMALL(IF(tab_plan[3. Wdh. am]=tab_plan[[#This Row],[Datum]],ROW(tab_plan[3. Wdh. am])-4),1)),"")</f>
        <v/>
      </c>
      <c r="G295" s="6" t="str" cm="1">
        <f t="array" ref="G295">IFERROR(INDEX(tab_plan[Text],SMALL(IF(tab_plan[4. Wdh. am]=tab_plan[[#This Row],[Datum]],ROW(tab_plan[4. Wdh. am])-4),1)),"")</f>
        <v/>
      </c>
      <c r="H295" s="6" t="str" cm="1">
        <f t="array" ref="H295">IFERROR(INDEX(tab_plan[Text],SMALL(IF(tab_plan[5. Wdh. am]=tab_plan[[#This Row],[Datum]],ROW(tab_plan[5. Wdh. am])-4),1)),"")</f>
        <v/>
      </c>
      <c r="I295" s="6" t="str" cm="1">
        <f t="array" ref="I295">IFERROR(INDEX(tab_plan[Text],SMALL(IF(tab_plan[6. Wdh. am]=tab_plan[[#This Row],[Datum]],ROW(tab_plan[6. Wdh. am])-4),1)),"")</f>
        <v/>
      </c>
      <c r="J295" s="6" t="str" cm="1">
        <f t="array" ref="J295">IFERROR(INDEX(tab_plan[Text],SMALL(IF(tab_plan[7. Wdh. am]=tab_plan[[#This Row],[Datum]],ROW(tab_plan[7. Wdh. am])-4),1)),"")</f>
        <v/>
      </c>
      <c r="K295" s="13">
        <f>IF(tab_plan[[#This Row],[1. Wdh. ]]&lt;&gt;"",tab_plan[[#This Row],[1. Wdh. ]],IFERROR(tab_plan[[#This Row],[Datum]]+VLOOKUP(tab_plan[[#This Row],[Wochentag]],tab_wiederholung[],2,0),""))</f>
        <v>44487</v>
      </c>
      <c r="L295" s="13">
        <f>IF(tab_plan[[#This Row],[2. Wdh. ]]&lt;&gt;"",tab_plan[[#This Row],[2. Wdh. ]],IFERROR(tab_plan[[#This Row],[Datum]]+VLOOKUP(tab_plan[[#This Row],[Wochentag]],tab_wiederholung[],3,0),""))</f>
        <v>44488</v>
      </c>
      <c r="M295" s="13">
        <f>IF(tab_plan[[#This Row],[3. Wdh. ]]&lt;&gt;"",tab_plan[[#This Row],[3. Wdh. ]],IFERROR(tab_plan[[#This Row],[Datum]]+VLOOKUP(tab_plan[[#This Row],[Wochentag]],tab_wiederholung[],4,0),""))</f>
        <v>44490</v>
      </c>
      <c r="N295" s="13">
        <f>IF(tab_plan[[#This Row],[4. Wdh. ]]&lt;&gt;"",tab_plan[[#This Row],[4. Wdh. ]],IFERROR(tab_plan[[#This Row],[Datum]]+VLOOKUP(tab_plan[[#This Row],[Wochentag]],tab_wiederholung[],5,0),""))</f>
        <v>44494</v>
      </c>
      <c r="O295" s="13">
        <f>IF(tab_plan[[#This Row],[5. Wdh. ]]&lt;&gt;"",tab_plan[[#This Row],[5. Wdh. ]],IFERROR(tab_plan[[#This Row],[Datum]]+VLOOKUP(tab_plan[[#This Row],[Wochentag]],tab_wiederholung[],6,0),""))</f>
        <v>44508</v>
      </c>
      <c r="P295" s="13">
        <f>IF(tab_plan[[#This Row],[6. Wdh. ]]&lt;&gt;"",tab_plan[[#This Row],[6. Wdh. ]],IFERROR(tab_plan[[#This Row],[Datum]]+VLOOKUP(tab_plan[[#This Row],[Wochentag]],tab_wiederholung[],7,0),""))</f>
        <v>44543</v>
      </c>
      <c r="Q295" s="13">
        <f>IF(tab_plan[[#This Row],[7. Wdh. ]]&lt;&gt;"",tab_plan[[#This Row],[7. Wdh. ]],IFERROR(tab_plan[[#This Row],[Datum]]+VLOOKUP(tab_plan[[#This Row],[Wochentag]],tab_wiederholung[],8,0),""))</f>
        <v>44851</v>
      </c>
      <c r="R295" s="13"/>
      <c r="S295" s="13"/>
      <c r="T295" s="13"/>
      <c r="U295" s="13"/>
      <c r="V295" s="13"/>
      <c r="W295" s="13"/>
      <c r="X295" s="13"/>
      <c r="Y295" s="13" t="str">
        <f>IF(tab_plan[[#This Row],[Aufgabe]]&lt;&gt;"",tab_plan[[#This Row],[Aufgabe]]&amp;" ("&amp;TEXT(tab_plan[[#This Row],[Datum]],"T.M.")&amp;")","")</f>
        <v/>
      </c>
      <c r="Z295" s="13" t="e" cm="1">
        <f t="array" ref="Z295">tab_plan[[#This Row],[Datum]]=INDEX(tab_feiertage[Datum],SMALL(IF((tab_feiertage[Datum]=tab_plan[[#This Row],[Datum]])*(tab_feiertage[Gültigkeit]="x"),ROW(tab_feiertage[Datum])-31),1))</f>
        <v>#NUM!</v>
      </c>
    </row>
    <row r="296" spans="1:26" x14ac:dyDescent="0.25">
      <c r="A296" s="10" t="str">
        <f>TEXT(tab_plan[[#This Row],[Datum]],"TTTT")</f>
        <v>Dienstag</v>
      </c>
      <c r="B296" s="9">
        <f t="shared" si="4"/>
        <v>44488</v>
      </c>
      <c r="C296" s="6"/>
      <c r="D296" s="6" t="str" cm="1">
        <f t="array" ref="D296">IFERROR(INDEX(tab_plan[Text],SMALL(IF(tab_plan[1. Wdh. am]=tab_plan[[#This Row],[Datum]],ROW(tab_plan[1. Wdh. am])-4),1)),"")</f>
        <v/>
      </c>
      <c r="E296" s="6" t="str" cm="1">
        <f t="array" ref="E296">IFERROR(INDEX(tab_plan[Text],SMALL(IF(tab_plan[2. Wdh. am]=tab_plan[[#This Row],[Datum]],ROW(tab_plan[2. Wdh. am])-4),1)),"")</f>
        <v/>
      </c>
      <c r="F296" s="6" t="str" cm="1">
        <f t="array" ref="F296">IFERROR(INDEX(tab_plan[Text],SMALL(IF(tab_plan[3. Wdh. am]=tab_plan[[#This Row],[Datum]],ROW(tab_plan[3. Wdh. am])-4),1)),"")</f>
        <v/>
      </c>
      <c r="G296" s="6" t="str" cm="1">
        <f t="array" ref="G296">IFERROR(INDEX(tab_plan[Text],SMALL(IF(tab_plan[4. Wdh. am]=tab_plan[[#This Row],[Datum]],ROW(tab_plan[4. Wdh. am])-4),1)),"")</f>
        <v/>
      </c>
      <c r="H296" s="6" t="str" cm="1">
        <f t="array" ref="H296">IFERROR(INDEX(tab_plan[Text],SMALL(IF(tab_plan[5. Wdh. am]=tab_plan[[#This Row],[Datum]],ROW(tab_plan[5. Wdh. am])-4),1)),"")</f>
        <v/>
      </c>
      <c r="I296" s="6" t="str" cm="1">
        <f t="array" ref="I296">IFERROR(INDEX(tab_plan[Text],SMALL(IF(tab_plan[6. Wdh. am]=tab_plan[[#This Row],[Datum]],ROW(tab_plan[6. Wdh. am])-4),1)),"")</f>
        <v/>
      </c>
      <c r="J296" s="6" t="str" cm="1">
        <f t="array" ref="J296">IFERROR(INDEX(tab_plan[Text],SMALL(IF(tab_plan[7. Wdh. am]=tab_plan[[#This Row],[Datum]],ROW(tab_plan[7. Wdh. am])-4),1)),"")</f>
        <v/>
      </c>
      <c r="K296" s="13">
        <f>IF(tab_plan[[#This Row],[1. Wdh. ]]&lt;&gt;"",tab_plan[[#This Row],[1. Wdh. ]],IFERROR(tab_plan[[#This Row],[Datum]]+VLOOKUP(tab_plan[[#This Row],[Wochentag]],tab_wiederholung[],2,0),""))</f>
        <v>44488</v>
      </c>
      <c r="L296" s="13">
        <f>IF(tab_plan[[#This Row],[2. Wdh. ]]&lt;&gt;"",tab_plan[[#This Row],[2. Wdh. ]],IFERROR(tab_plan[[#This Row],[Datum]]+VLOOKUP(tab_plan[[#This Row],[Wochentag]],tab_wiederholung[],3,0),""))</f>
        <v>44489</v>
      </c>
      <c r="M296" s="13">
        <f>IF(tab_plan[[#This Row],[3. Wdh. ]]&lt;&gt;"",tab_plan[[#This Row],[3. Wdh. ]],IFERROR(tab_plan[[#This Row],[Datum]]+VLOOKUP(tab_plan[[#This Row],[Wochentag]],tab_wiederholung[],4,0),""))</f>
        <v>44491</v>
      </c>
      <c r="N296" s="13">
        <f>IF(tab_plan[[#This Row],[4. Wdh. ]]&lt;&gt;"",tab_plan[[#This Row],[4. Wdh. ]],IFERROR(tab_plan[[#This Row],[Datum]]+VLOOKUP(tab_plan[[#This Row],[Wochentag]],tab_wiederholung[],5,0),""))</f>
        <v>44495</v>
      </c>
      <c r="O296" s="13">
        <f>IF(tab_plan[[#This Row],[5. Wdh. ]]&lt;&gt;"",tab_plan[[#This Row],[5. Wdh. ]],IFERROR(tab_plan[[#This Row],[Datum]]+VLOOKUP(tab_plan[[#This Row],[Wochentag]],tab_wiederholung[],6,0),""))</f>
        <v>44509</v>
      </c>
      <c r="P296" s="13">
        <f>IF(tab_plan[[#This Row],[6. Wdh. ]]&lt;&gt;"",tab_plan[[#This Row],[6. Wdh. ]],IFERROR(tab_plan[[#This Row],[Datum]]+VLOOKUP(tab_plan[[#This Row],[Wochentag]],tab_wiederholung[],7,0),""))</f>
        <v>44544</v>
      </c>
      <c r="Q296" s="13">
        <f>IF(tab_plan[[#This Row],[7. Wdh. ]]&lt;&gt;"",tab_plan[[#This Row],[7. Wdh. ]],IFERROR(tab_plan[[#This Row],[Datum]]+VLOOKUP(tab_plan[[#This Row],[Wochentag]],tab_wiederholung[],8,0),""))</f>
        <v>44852</v>
      </c>
      <c r="R296" s="13"/>
      <c r="S296" s="13"/>
      <c r="T296" s="13"/>
      <c r="U296" s="13"/>
      <c r="V296" s="13"/>
      <c r="W296" s="13"/>
      <c r="X296" s="13"/>
      <c r="Y296" s="13" t="str">
        <f>IF(tab_plan[[#This Row],[Aufgabe]]&lt;&gt;"",tab_plan[[#This Row],[Aufgabe]]&amp;" ("&amp;TEXT(tab_plan[[#This Row],[Datum]],"T.M.")&amp;")","")</f>
        <v/>
      </c>
      <c r="Z296" s="13" t="e" cm="1">
        <f t="array" ref="Z296">tab_plan[[#This Row],[Datum]]=INDEX(tab_feiertage[Datum],SMALL(IF((tab_feiertage[Datum]=tab_plan[[#This Row],[Datum]])*(tab_feiertage[Gültigkeit]="x"),ROW(tab_feiertage[Datum])-31),1))</f>
        <v>#NUM!</v>
      </c>
    </row>
    <row r="297" spans="1:26" x14ac:dyDescent="0.25">
      <c r="A297" s="10" t="str">
        <f>TEXT(tab_plan[[#This Row],[Datum]],"TTTT")</f>
        <v>Mittwoch</v>
      </c>
      <c r="B297" s="9">
        <f t="shared" si="4"/>
        <v>44489</v>
      </c>
      <c r="C297" s="6"/>
      <c r="D297" s="6" t="str" cm="1">
        <f t="array" ref="D297">IFERROR(INDEX(tab_plan[Text],SMALL(IF(tab_plan[1. Wdh. am]=tab_plan[[#This Row],[Datum]],ROW(tab_plan[1. Wdh. am])-4),1)),"")</f>
        <v/>
      </c>
      <c r="E297" s="6" t="str" cm="1">
        <f t="array" ref="E297">IFERROR(INDEX(tab_plan[Text],SMALL(IF(tab_plan[2. Wdh. am]=tab_plan[[#This Row],[Datum]],ROW(tab_plan[2. Wdh. am])-4),1)),"")</f>
        <v/>
      </c>
      <c r="F297" s="6" t="str" cm="1">
        <f t="array" ref="F297">IFERROR(INDEX(tab_plan[Text],SMALL(IF(tab_plan[3. Wdh. am]=tab_plan[[#This Row],[Datum]],ROW(tab_plan[3. Wdh. am])-4),1)),"")</f>
        <v/>
      </c>
      <c r="G297" s="6" t="str" cm="1">
        <f t="array" ref="G297">IFERROR(INDEX(tab_plan[Text],SMALL(IF(tab_plan[4. Wdh. am]=tab_plan[[#This Row],[Datum]],ROW(tab_plan[4. Wdh. am])-4),1)),"")</f>
        <v/>
      </c>
      <c r="H297" s="6" t="str" cm="1">
        <f t="array" ref="H297">IFERROR(INDEX(tab_plan[Text],SMALL(IF(tab_plan[5. Wdh. am]=tab_plan[[#This Row],[Datum]],ROW(tab_plan[5. Wdh. am])-4),1)),"")</f>
        <v/>
      </c>
      <c r="I297" s="6" t="str" cm="1">
        <f t="array" ref="I297">IFERROR(INDEX(tab_plan[Text],SMALL(IF(tab_plan[6. Wdh. am]=tab_plan[[#This Row],[Datum]],ROW(tab_plan[6. Wdh. am])-4),1)),"")</f>
        <v/>
      </c>
      <c r="J297" s="6" t="str" cm="1">
        <f t="array" ref="J297">IFERROR(INDEX(tab_plan[Text],SMALL(IF(tab_plan[7. Wdh. am]=tab_plan[[#This Row],[Datum]],ROW(tab_plan[7. Wdh. am])-4),1)),"")</f>
        <v/>
      </c>
      <c r="K297" s="13">
        <f>IF(tab_plan[[#This Row],[1. Wdh. ]]&lt;&gt;"",tab_plan[[#This Row],[1. Wdh. ]],IFERROR(tab_plan[[#This Row],[Datum]]+VLOOKUP(tab_plan[[#This Row],[Wochentag]],tab_wiederholung[],2,0),""))</f>
        <v>44489</v>
      </c>
      <c r="L297" s="13">
        <f>IF(tab_plan[[#This Row],[2. Wdh. ]]&lt;&gt;"",tab_plan[[#This Row],[2. Wdh. ]],IFERROR(tab_plan[[#This Row],[Datum]]+VLOOKUP(tab_plan[[#This Row],[Wochentag]],tab_wiederholung[],3,0),""))</f>
        <v>44490</v>
      </c>
      <c r="M297" s="13">
        <f>IF(tab_plan[[#This Row],[3. Wdh. ]]&lt;&gt;"",tab_plan[[#This Row],[3. Wdh. ]],IFERROR(tab_plan[[#This Row],[Datum]]+VLOOKUP(tab_plan[[#This Row],[Wochentag]],tab_wiederholung[],4,0),""))</f>
        <v>44492</v>
      </c>
      <c r="N297" s="13">
        <f>IF(tab_plan[[#This Row],[4. Wdh. ]]&lt;&gt;"",tab_plan[[#This Row],[4. Wdh. ]],IFERROR(tab_plan[[#This Row],[Datum]]+VLOOKUP(tab_plan[[#This Row],[Wochentag]],tab_wiederholung[],5,0),""))</f>
        <v>44496</v>
      </c>
      <c r="O297" s="13">
        <f>IF(tab_plan[[#This Row],[5. Wdh. ]]&lt;&gt;"",tab_plan[[#This Row],[5. Wdh. ]],IFERROR(tab_plan[[#This Row],[Datum]]+VLOOKUP(tab_plan[[#This Row],[Wochentag]],tab_wiederholung[],6,0),""))</f>
        <v>44510</v>
      </c>
      <c r="P297" s="13">
        <f>IF(tab_plan[[#This Row],[6. Wdh. ]]&lt;&gt;"",tab_plan[[#This Row],[6. Wdh. ]],IFERROR(tab_plan[[#This Row],[Datum]]+VLOOKUP(tab_plan[[#This Row],[Wochentag]],tab_wiederholung[],7,0),""))</f>
        <v>44545</v>
      </c>
      <c r="Q297" s="13">
        <f>IF(tab_plan[[#This Row],[7. Wdh. ]]&lt;&gt;"",tab_plan[[#This Row],[7. Wdh. ]],IFERROR(tab_plan[[#This Row],[Datum]]+VLOOKUP(tab_plan[[#This Row],[Wochentag]],tab_wiederholung[],8,0),""))</f>
        <v>44853</v>
      </c>
      <c r="R297" s="13"/>
      <c r="S297" s="13"/>
      <c r="T297" s="13"/>
      <c r="U297" s="13"/>
      <c r="V297" s="13"/>
      <c r="W297" s="13"/>
      <c r="X297" s="13"/>
      <c r="Y297" s="13" t="str">
        <f>IF(tab_plan[[#This Row],[Aufgabe]]&lt;&gt;"",tab_plan[[#This Row],[Aufgabe]]&amp;" ("&amp;TEXT(tab_plan[[#This Row],[Datum]],"T.M.")&amp;")","")</f>
        <v/>
      </c>
      <c r="Z297" s="13" t="e" cm="1">
        <f t="array" ref="Z297">tab_plan[[#This Row],[Datum]]=INDEX(tab_feiertage[Datum],SMALL(IF((tab_feiertage[Datum]=tab_plan[[#This Row],[Datum]])*(tab_feiertage[Gültigkeit]="x"),ROW(tab_feiertage[Datum])-31),1))</f>
        <v>#NUM!</v>
      </c>
    </row>
    <row r="298" spans="1:26" x14ac:dyDescent="0.25">
      <c r="A298" s="10" t="str">
        <f>TEXT(tab_plan[[#This Row],[Datum]],"TTTT")</f>
        <v>Donnerstag</v>
      </c>
      <c r="B298" s="9">
        <f t="shared" si="4"/>
        <v>44490</v>
      </c>
      <c r="C298" s="6"/>
      <c r="D298" s="6" t="str" cm="1">
        <f t="array" ref="D298">IFERROR(INDEX(tab_plan[Text],SMALL(IF(tab_plan[1. Wdh. am]=tab_plan[[#This Row],[Datum]],ROW(tab_plan[1. Wdh. am])-4),1)),"")</f>
        <v/>
      </c>
      <c r="E298" s="6" t="str" cm="1">
        <f t="array" ref="E298">IFERROR(INDEX(tab_plan[Text],SMALL(IF(tab_plan[2. Wdh. am]=tab_plan[[#This Row],[Datum]],ROW(tab_plan[2. Wdh. am])-4),1)),"")</f>
        <v/>
      </c>
      <c r="F298" s="6" t="str" cm="1">
        <f t="array" ref="F298">IFERROR(INDEX(tab_plan[Text],SMALL(IF(tab_plan[3. Wdh. am]=tab_plan[[#This Row],[Datum]],ROW(tab_plan[3. Wdh. am])-4),1)),"")</f>
        <v/>
      </c>
      <c r="G298" s="6" t="str" cm="1">
        <f t="array" ref="G298">IFERROR(INDEX(tab_plan[Text],SMALL(IF(tab_plan[4. Wdh. am]=tab_plan[[#This Row],[Datum]],ROW(tab_plan[4. Wdh. am])-4),1)),"")</f>
        <v/>
      </c>
      <c r="H298" s="6" t="str" cm="1">
        <f t="array" ref="H298">IFERROR(INDEX(tab_plan[Text],SMALL(IF(tab_plan[5. Wdh. am]=tab_plan[[#This Row],[Datum]],ROW(tab_plan[5. Wdh. am])-4),1)),"")</f>
        <v/>
      </c>
      <c r="I298" s="6" t="str" cm="1">
        <f t="array" ref="I298">IFERROR(INDEX(tab_plan[Text],SMALL(IF(tab_plan[6. Wdh. am]=tab_plan[[#This Row],[Datum]],ROW(tab_plan[6. Wdh. am])-4),1)),"")</f>
        <v/>
      </c>
      <c r="J298" s="6" t="str" cm="1">
        <f t="array" ref="J298">IFERROR(INDEX(tab_plan[Text],SMALL(IF(tab_plan[7. Wdh. am]=tab_plan[[#This Row],[Datum]],ROW(tab_plan[7. Wdh. am])-4),1)),"")</f>
        <v/>
      </c>
      <c r="K298" s="13">
        <f>IF(tab_plan[[#This Row],[1. Wdh. ]]&lt;&gt;"",tab_plan[[#This Row],[1. Wdh. ]],IFERROR(tab_plan[[#This Row],[Datum]]+VLOOKUP(tab_plan[[#This Row],[Wochentag]],tab_wiederholung[],2,0),""))</f>
        <v>44490</v>
      </c>
      <c r="L298" s="13">
        <f>IF(tab_plan[[#This Row],[2. Wdh. ]]&lt;&gt;"",tab_plan[[#This Row],[2. Wdh. ]],IFERROR(tab_plan[[#This Row],[Datum]]+VLOOKUP(tab_plan[[#This Row],[Wochentag]],tab_wiederholung[],3,0),""))</f>
        <v>44491</v>
      </c>
      <c r="M298" s="13">
        <f>IF(tab_plan[[#This Row],[3. Wdh. ]]&lt;&gt;"",tab_plan[[#This Row],[3. Wdh. ]],IFERROR(tab_plan[[#This Row],[Datum]]+VLOOKUP(tab_plan[[#This Row],[Wochentag]],tab_wiederholung[],4,0),""))</f>
        <v>44493</v>
      </c>
      <c r="N298" s="13">
        <f>IF(tab_plan[[#This Row],[4. Wdh. ]]&lt;&gt;"",tab_plan[[#This Row],[4. Wdh. ]],IFERROR(tab_plan[[#This Row],[Datum]]+VLOOKUP(tab_plan[[#This Row],[Wochentag]],tab_wiederholung[],5,0),""))</f>
        <v>44497</v>
      </c>
      <c r="O298" s="13">
        <f>IF(tab_plan[[#This Row],[5. Wdh. ]]&lt;&gt;"",tab_plan[[#This Row],[5. Wdh. ]],IFERROR(tab_plan[[#This Row],[Datum]]+VLOOKUP(tab_plan[[#This Row],[Wochentag]],tab_wiederholung[],6,0),""))</f>
        <v>44511</v>
      </c>
      <c r="P298" s="13">
        <f>IF(tab_plan[[#This Row],[6. Wdh. ]]&lt;&gt;"",tab_plan[[#This Row],[6. Wdh. ]],IFERROR(tab_plan[[#This Row],[Datum]]+VLOOKUP(tab_plan[[#This Row],[Wochentag]],tab_wiederholung[],7,0),""))</f>
        <v>44546</v>
      </c>
      <c r="Q298" s="13">
        <f>IF(tab_plan[[#This Row],[7. Wdh. ]]&lt;&gt;"",tab_plan[[#This Row],[7. Wdh. ]],IFERROR(tab_plan[[#This Row],[Datum]]+VLOOKUP(tab_plan[[#This Row],[Wochentag]],tab_wiederholung[],8,0),""))</f>
        <v>44854</v>
      </c>
      <c r="R298" s="13"/>
      <c r="S298" s="13"/>
      <c r="T298" s="13"/>
      <c r="U298" s="13"/>
      <c r="V298" s="13"/>
      <c r="W298" s="13"/>
      <c r="X298" s="13"/>
      <c r="Y298" s="13" t="str">
        <f>IF(tab_plan[[#This Row],[Aufgabe]]&lt;&gt;"",tab_plan[[#This Row],[Aufgabe]]&amp;" ("&amp;TEXT(tab_plan[[#This Row],[Datum]],"T.M.")&amp;")","")</f>
        <v/>
      </c>
      <c r="Z298" s="13" t="e" cm="1">
        <f t="array" ref="Z298">tab_plan[[#This Row],[Datum]]=INDEX(tab_feiertage[Datum],SMALL(IF((tab_feiertage[Datum]=tab_plan[[#This Row],[Datum]])*(tab_feiertage[Gültigkeit]="x"),ROW(tab_feiertage[Datum])-31),1))</f>
        <v>#NUM!</v>
      </c>
    </row>
    <row r="299" spans="1:26" x14ac:dyDescent="0.25">
      <c r="A299" s="10" t="str">
        <f>TEXT(tab_plan[[#This Row],[Datum]],"TTTT")</f>
        <v>Freitag</v>
      </c>
      <c r="B299" s="9">
        <f t="shared" si="4"/>
        <v>44491</v>
      </c>
      <c r="C299" s="6"/>
      <c r="D299" s="6" t="str" cm="1">
        <f t="array" ref="D299">IFERROR(INDEX(tab_plan[Text],SMALL(IF(tab_plan[1. Wdh. am]=tab_plan[[#This Row],[Datum]],ROW(tab_plan[1. Wdh. am])-4),1)),"")</f>
        <v/>
      </c>
      <c r="E299" s="6" t="str" cm="1">
        <f t="array" ref="E299">IFERROR(INDEX(tab_plan[Text],SMALL(IF(tab_plan[2. Wdh. am]=tab_plan[[#This Row],[Datum]],ROW(tab_plan[2. Wdh. am])-4),1)),"")</f>
        <v/>
      </c>
      <c r="F299" s="6" t="str" cm="1">
        <f t="array" ref="F299">IFERROR(INDEX(tab_plan[Text],SMALL(IF(tab_plan[3. Wdh. am]=tab_plan[[#This Row],[Datum]],ROW(tab_plan[3. Wdh. am])-4),1)),"")</f>
        <v/>
      </c>
      <c r="G299" s="6" t="str" cm="1">
        <f t="array" ref="G299">IFERROR(INDEX(tab_plan[Text],SMALL(IF(tab_plan[4. Wdh. am]=tab_plan[[#This Row],[Datum]],ROW(tab_plan[4. Wdh. am])-4),1)),"")</f>
        <v/>
      </c>
      <c r="H299" s="6" t="str" cm="1">
        <f t="array" ref="H299">IFERROR(INDEX(tab_plan[Text],SMALL(IF(tab_plan[5. Wdh. am]=tab_plan[[#This Row],[Datum]],ROW(tab_plan[5. Wdh. am])-4),1)),"")</f>
        <v/>
      </c>
      <c r="I299" s="6" t="str" cm="1">
        <f t="array" ref="I299">IFERROR(INDEX(tab_plan[Text],SMALL(IF(tab_plan[6. Wdh. am]=tab_plan[[#This Row],[Datum]],ROW(tab_plan[6. Wdh. am])-4),1)),"")</f>
        <v/>
      </c>
      <c r="J299" s="6" t="str" cm="1">
        <f t="array" ref="J299">IFERROR(INDEX(tab_plan[Text],SMALL(IF(tab_plan[7. Wdh. am]=tab_plan[[#This Row],[Datum]],ROW(tab_plan[7. Wdh. am])-4),1)),"")</f>
        <v/>
      </c>
      <c r="K299" s="13">
        <f>IF(tab_plan[[#This Row],[1. Wdh. ]]&lt;&gt;"",tab_plan[[#This Row],[1. Wdh. ]],IFERROR(tab_plan[[#This Row],[Datum]]+VLOOKUP(tab_plan[[#This Row],[Wochentag]],tab_wiederholung[],2,0),""))</f>
        <v>44491</v>
      </c>
      <c r="L299" s="13">
        <f>IF(tab_plan[[#This Row],[2. Wdh. ]]&lt;&gt;"",tab_plan[[#This Row],[2. Wdh. ]],IFERROR(tab_plan[[#This Row],[Datum]]+VLOOKUP(tab_plan[[#This Row],[Wochentag]],tab_wiederholung[],3,0),""))</f>
        <v>44492</v>
      </c>
      <c r="M299" s="13">
        <f>IF(tab_plan[[#This Row],[3. Wdh. ]]&lt;&gt;"",tab_plan[[#This Row],[3. Wdh. ]],IFERROR(tab_plan[[#This Row],[Datum]]+VLOOKUP(tab_plan[[#This Row],[Wochentag]],tab_wiederholung[],4,0),""))</f>
        <v>44494</v>
      </c>
      <c r="N299" s="13">
        <f>IF(tab_plan[[#This Row],[4. Wdh. ]]&lt;&gt;"",tab_plan[[#This Row],[4. Wdh. ]],IFERROR(tab_plan[[#This Row],[Datum]]+VLOOKUP(tab_plan[[#This Row],[Wochentag]],tab_wiederholung[],5,0),""))</f>
        <v>44498</v>
      </c>
      <c r="O299" s="13">
        <f>IF(tab_plan[[#This Row],[5. Wdh. ]]&lt;&gt;"",tab_plan[[#This Row],[5. Wdh. ]],IFERROR(tab_plan[[#This Row],[Datum]]+VLOOKUP(tab_plan[[#This Row],[Wochentag]],tab_wiederholung[],6,0),""))</f>
        <v>44512</v>
      </c>
      <c r="P299" s="13">
        <f>IF(tab_plan[[#This Row],[6. Wdh. ]]&lt;&gt;"",tab_plan[[#This Row],[6. Wdh. ]],IFERROR(tab_plan[[#This Row],[Datum]]+VLOOKUP(tab_plan[[#This Row],[Wochentag]],tab_wiederholung[],7,0),""))</f>
        <v>44547</v>
      </c>
      <c r="Q299" s="13">
        <f>IF(tab_plan[[#This Row],[7. Wdh. ]]&lt;&gt;"",tab_plan[[#This Row],[7. Wdh. ]],IFERROR(tab_plan[[#This Row],[Datum]]+VLOOKUP(tab_plan[[#This Row],[Wochentag]],tab_wiederholung[],8,0),""))</f>
        <v>44855</v>
      </c>
      <c r="R299" s="13"/>
      <c r="S299" s="13"/>
      <c r="T299" s="13"/>
      <c r="U299" s="13"/>
      <c r="V299" s="13"/>
      <c r="W299" s="13"/>
      <c r="X299" s="13"/>
      <c r="Y299" s="13" t="str">
        <f>IF(tab_plan[[#This Row],[Aufgabe]]&lt;&gt;"",tab_plan[[#This Row],[Aufgabe]]&amp;" ("&amp;TEXT(tab_plan[[#This Row],[Datum]],"T.M.")&amp;")","")</f>
        <v/>
      </c>
      <c r="Z299" s="13" t="e" cm="1">
        <f t="array" ref="Z299">tab_plan[[#This Row],[Datum]]=INDEX(tab_feiertage[Datum],SMALL(IF((tab_feiertage[Datum]=tab_plan[[#This Row],[Datum]])*(tab_feiertage[Gültigkeit]="x"),ROW(tab_feiertage[Datum])-31),1))</f>
        <v>#NUM!</v>
      </c>
    </row>
    <row r="300" spans="1:26" x14ac:dyDescent="0.25">
      <c r="A300" s="10" t="str">
        <f>TEXT(tab_plan[[#This Row],[Datum]],"TTTT")</f>
        <v>Samstag</v>
      </c>
      <c r="B300" s="9">
        <f t="shared" si="4"/>
        <v>44492</v>
      </c>
      <c r="C300" s="6"/>
      <c r="D300" s="6" t="str" cm="1">
        <f t="array" ref="D300">IFERROR(INDEX(tab_plan[Text],SMALL(IF(tab_plan[1. Wdh. am]=tab_plan[[#This Row],[Datum]],ROW(tab_plan[1. Wdh. am])-4),1)),"")</f>
        <v/>
      </c>
      <c r="E300" s="6" t="str" cm="1">
        <f t="array" ref="E300">IFERROR(INDEX(tab_plan[Text],SMALL(IF(tab_plan[2. Wdh. am]=tab_plan[[#This Row],[Datum]],ROW(tab_plan[2. Wdh. am])-4),1)),"")</f>
        <v/>
      </c>
      <c r="F300" s="6" t="str" cm="1">
        <f t="array" ref="F300">IFERROR(INDEX(tab_plan[Text],SMALL(IF(tab_plan[3. Wdh. am]=tab_plan[[#This Row],[Datum]],ROW(tab_plan[3. Wdh. am])-4),1)),"")</f>
        <v/>
      </c>
      <c r="G300" s="6" t="str" cm="1">
        <f t="array" ref="G300">IFERROR(INDEX(tab_plan[Text],SMALL(IF(tab_plan[4. Wdh. am]=tab_plan[[#This Row],[Datum]],ROW(tab_plan[4. Wdh. am])-4),1)),"")</f>
        <v/>
      </c>
      <c r="H300" s="6" t="str" cm="1">
        <f t="array" ref="H300">IFERROR(INDEX(tab_plan[Text],SMALL(IF(tab_plan[5. Wdh. am]=tab_plan[[#This Row],[Datum]],ROW(tab_plan[5. Wdh. am])-4),1)),"")</f>
        <v/>
      </c>
      <c r="I300" s="6" t="str" cm="1">
        <f t="array" ref="I300">IFERROR(INDEX(tab_plan[Text],SMALL(IF(tab_plan[6. Wdh. am]=tab_plan[[#This Row],[Datum]],ROW(tab_plan[6. Wdh. am])-4),1)),"")</f>
        <v/>
      </c>
      <c r="J300" s="6" t="str" cm="1">
        <f t="array" ref="J300">IFERROR(INDEX(tab_plan[Text],SMALL(IF(tab_plan[7. Wdh. am]=tab_plan[[#This Row],[Datum]],ROW(tab_plan[7. Wdh. am])-4),1)),"")</f>
        <v/>
      </c>
      <c r="K300" s="13">
        <f>IF(tab_plan[[#This Row],[1. Wdh. ]]&lt;&gt;"",tab_plan[[#This Row],[1. Wdh. ]],IFERROR(tab_plan[[#This Row],[Datum]]+VLOOKUP(tab_plan[[#This Row],[Wochentag]],tab_wiederholung[],2,0),""))</f>
        <v>44492</v>
      </c>
      <c r="L300" s="13">
        <f>IF(tab_plan[[#This Row],[2. Wdh. ]]&lt;&gt;"",tab_plan[[#This Row],[2. Wdh. ]],IFERROR(tab_plan[[#This Row],[Datum]]+VLOOKUP(tab_plan[[#This Row],[Wochentag]],tab_wiederholung[],3,0),""))</f>
        <v>44493</v>
      </c>
      <c r="M300" s="13">
        <f>IF(tab_plan[[#This Row],[3. Wdh. ]]&lt;&gt;"",tab_plan[[#This Row],[3. Wdh. ]],IFERROR(tab_plan[[#This Row],[Datum]]+VLOOKUP(tab_plan[[#This Row],[Wochentag]],tab_wiederholung[],4,0),""))</f>
        <v>44495</v>
      </c>
      <c r="N300" s="13">
        <f>IF(tab_plan[[#This Row],[4. Wdh. ]]&lt;&gt;"",tab_plan[[#This Row],[4. Wdh. ]],IFERROR(tab_plan[[#This Row],[Datum]]+VLOOKUP(tab_plan[[#This Row],[Wochentag]],tab_wiederholung[],5,0),""))</f>
        <v>44499</v>
      </c>
      <c r="O300" s="13">
        <f>IF(tab_plan[[#This Row],[5. Wdh. ]]&lt;&gt;"",tab_plan[[#This Row],[5. Wdh. ]],IFERROR(tab_plan[[#This Row],[Datum]]+VLOOKUP(tab_plan[[#This Row],[Wochentag]],tab_wiederholung[],6,0),""))</f>
        <v>44513</v>
      </c>
      <c r="P300" s="13">
        <f>IF(tab_plan[[#This Row],[6. Wdh. ]]&lt;&gt;"",tab_plan[[#This Row],[6. Wdh. ]],IFERROR(tab_plan[[#This Row],[Datum]]+VLOOKUP(tab_plan[[#This Row],[Wochentag]],tab_wiederholung[],7,0),""))</f>
        <v>44548</v>
      </c>
      <c r="Q300" s="13">
        <f>IF(tab_plan[[#This Row],[7. Wdh. ]]&lt;&gt;"",tab_plan[[#This Row],[7. Wdh. ]],IFERROR(tab_plan[[#This Row],[Datum]]+VLOOKUP(tab_plan[[#This Row],[Wochentag]],tab_wiederholung[],8,0),""))</f>
        <v>44856</v>
      </c>
      <c r="R300" s="13"/>
      <c r="S300" s="13"/>
      <c r="T300" s="13"/>
      <c r="U300" s="13"/>
      <c r="V300" s="13"/>
      <c r="W300" s="13"/>
      <c r="X300" s="13"/>
      <c r="Y300" s="13" t="str">
        <f>IF(tab_plan[[#This Row],[Aufgabe]]&lt;&gt;"",tab_plan[[#This Row],[Aufgabe]]&amp;" ("&amp;TEXT(tab_plan[[#This Row],[Datum]],"T.M.")&amp;")","")</f>
        <v/>
      </c>
      <c r="Z300" s="13" t="e" cm="1">
        <f t="array" ref="Z300">tab_plan[[#This Row],[Datum]]=INDEX(tab_feiertage[Datum],SMALL(IF((tab_feiertage[Datum]=tab_plan[[#This Row],[Datum]])*(tab_feiertage[Gültigkeit]="x"),ROW(tab_feiertage[Datum])-31),1))</f>
        <v>#NUM!</v>
      </c>
    </row>
    <row r="301" spans="1:26" x14ac:dyDescent="0.25">
      <c r="A301" s="10" t="str">
        <f>TEXT(tab_plan[[#This Row],[Datum]],"TTTT")</f>
        <v>Sonntag</v>
      </c>
      <c r="B301" s="9">
        <f t="shared" si="4"/>
        <v>44493</v>
      </c>
      <c r="C301" s="6"/>
      <c r="D301" s="6" t="str" cm="1">
        <f t="array" ref="D301">IFERROR(INDEX(tab_plan[Text],SMALL(IF(tab_plan[1. Wdh. am]=tab_plan[[#This Row],[Datum]],ROW(tab_plan[1. Wdh. am])-4),1)),"")</f>
        <v/>
      </c>
      <c r="E301" s="6" t="str" cm="1">
        <f t="array" ref="E301">IFERROR(INDEX(tab_plan[Text],SMALL(IF(tab_plan[2. Wdh. am]=tab_plan[[#This Row],[Datum]],ROW(tab_plan[2. Wdh. am])-4),1)),"")</f>
        <v/>
      </c>
      <c r="F301" s="6" t="str" cm="1">
        <f t="array" ref="F301">IFERROR(INDEX(tab_plan[Text],SMALL(IF(tab_plan[3. Wdh. am]=tab_plan[[#This Row],[Datum]],ROW(tab_plan[3. Wdh. am])-4),1)),"")</f>
        <v/>
      </c>
      <c r="G301" s="6" t="str" cm="1">
        <f t="array" ref="G301">IFERROR(INDEX(tab_plan[Text],SMALL(IF(tab_plan[4. Wdh. am]=tab_plan[[#This Row],[Datum]],ROW(tab_plan[4. Wdh. am])-4),1)),"")</f>
        <v/>
      </c>
      <c r="H301" s="6" t="str" cm="1">
        <f t="array" ref="H301">IFERROR(INDEX(tab_plan[Text],SMALL(IF(tab_plan[5. Wdh. am]=tab_plan[[#This Row],[Datum]],ROW(tab_plan[5. Wdh. am])-4),1)),"")</f>
        <v/>
      </c>
      <c r="I301" s="6" t="str" cm="1">
        <f t="array" ref="I301">IFERROR(INDEX(tab_plan[Text],SMALL(IF(tab_plan[6. Wdh. am]=tab_plan[[#This Row],[Datum]],ROW(tab_plan[6. Wdh. am])-4),1)),"")</f>
        <v/>
      </c>
      <c r="J301" s="6" t="str" cm="1">
        <f t="array" ref="J301">IFERROR(INDEX(tab_plan[Text],SMALL(IF(tab_plan[7. Wdh. am]=tab_plan[[#This Row],[Datum]],ROW(tab_plan[7. Wdh. am])-4),1)),"")</f>
        <v/>
      </c>
      <c r="K301" s="13">
        <f>IF(tab_plan[[#This Row],[1. Wdh. ]]&lt;&gt;"",tab_plan[[#This Row],[1. Wdh. ]],IFERROR(tab_plan[[#This Row],[Datum]]+VLOOKUP(tab_plan[[#This Row],[Wochentag]],tab_wiederholung[],2,0),""))</f>
        <v>44493</v>
      </c>
      <c r="L301" s="13">
        <f>IF(tab_plan[[#This Row],[2. Wdh. ]]&lt;&gt;"",tab_plan[[#This Row],[2. Wdh. ]],IFERROR(tab_plan[[#This Row],[Datum]]+VLOOKUP(tab_plan[[#This Row],[Wochentag]],tab_wiederholung[],3,0),""))</f>
        <v>44494</v>
      </c>
      <c r="M301" s="13">
        <f>IF(tab_plan[[#This Row],[3. Wdh. ]]&lt;&gt;"",tab_plan[[#This Row],[3. Wdh. ]],IFERROR(tab_plan[[#This Row],[Datum]]+VLOOKUP(tab_plan[[#This Row],[Wochentag]],tab_wiederholung[],4,0),""))</f>
        <v>44496</v>
      </c>
      <c r="N301" s="13">
        <f>IF(tab_plan[[#This Row],[4. Wdh. ]]&lt;&gt;"",tab_plan[[#This Row],[4. Wdh. ]],IFERROR(tab_plan[[#This Row],[Datum]]+VLOOKUP(tab_plan[[#This Row],[Wochentag]],tab_wiederholung[],5,0),""))</f>
        <v>44500</v>
      </c>
      <c r="O301" s="13">
        <f>IF(tab_plan[[#This Row],[5. Wdh. ]]&lt;&gt;"",tab_plan[[#This Row],[5. Wdh. ]],IFERROR(tab_plan[[#This Row],[Datum]]+VLOOKUP(tab_plan[[#This Row],[Wochentag]],tab_wiederholung[],6,0),""))</f>
        <v>44514</v>
      </c>
      <c r="P301" s="13">
        <f>IF(tab_plan[[#This Row],[6. Wdh. ]]&lt;&gt;"",tab_plan[[#This Row],[6. Wdh. ]],IFERROR(tab_plan[[#This Row],[Datum]]+VLOOKUP(tab_plan[[#This Row],[Wochentag]],tab_wiederholung[],7,0),""))</f>
        <v>44549</v>
      </c>
      <c r="Q301" s="13">
        <f>IF(tab_plan[[#This Row],[7. Wdh. ]]&lt;&gt;"",tab_plan[[#This Row],[7. Wdh. ]],IFERROR(tab_plan[[#This Row],[Datum]]+VLOOKUP(tab_plan[[#This Row],[Wochentag]],tab_wiederholung[],8,0),""))</f>
        <v>44857</v>
      </c>
      <c r="R301" s="13"/>
      <c r="S301" s="13"/>
      <c r="T301" s="13"/>
      <c r="U301" s="13"/>
      <c r="V301" s="13"/>
      <c r="W301" s="13"/>
      <c r="X301" s="13"/>
      <c r="Y301" s="13" t="str">
        <f>IF(tab_plan[[#This Row],[Aufgabe]]&lt;&gt;"",tab_plan[[#This Row],[Aufgabe]]&amp;" ("&amp;TEXT(tab_plan[[#This Row],[Datum]],"T.M.")&amp;")","")</f>
        <v/>
      </c>
      <c r="Z301" s="13" t="e" cm="1">
        <f t="array" ref="Z301">tab_plan[[#This Row],[Datum]]=INDEX(tab_feiertage[Datum],SMALL(IF((tab_feiertage[Datum]=tab_plan[[#This Row],[Datum]])*(tab_feiertage[Gültigkeit]="x"),ROW(tab_feiertage[Datum])-31),1))</f>
        <v>#NUM!</v>
      </c>
    </row>
    <row r="302" spans="1:26" x14ac:dyDescent="0.25">
      <c r="A302" s="10" t="str">
        <f>TEXT(tab_plan[[#This Row],[Datum]],"TTTT")</f>
        <v>Montag</v>
      </c>
      <c r="B302" s="9">
        <f t="shared" si="4"/>
        <v>44494</v>
      </c>
      <c r="C302" s="6"/>
      <c r="D302" s="6" t="str" cm="1">
        <f t="array" ref="D302">IFERROR(INDEX(tab_plan[Text],SMALL(IF(tab_plan[1. Wdh. am]=tab_plan[[#This Row],[Datum]],ROW(tab_plan[1. Wdh. am])-4),1)),"")</f>
        <v/>
      </c>
      <c r="E302" s="6" t="str" cm="1">
        <f t="array" ref="E302">IFERROR(INDEX(tab_plan[Text],SMALL(IF(tab_plan[2. Wdh. am]=tab_plan[[#This Row],[Datum]],ROW(tab_plan[2. Wdh. am])-4),1)),"")</f>
        <v/>
      </c>
      <c r="F302" s="6" t="str" cm="1">
        <f t="array" ref="F302">IFERROR(INDEX(tab_plan[Text],SMALL(IF(tab_plan[3. Wdh. am]=tab_plan[[#This Row],[Datum]],ROW(tab_plan[3. Wdh. am])-4),1)),"")</f>
        <v/>
      </c>
      <c r="G302" s="6" t="str" cm="1">
        <f t="array" ref="G302">IFERROR(INDEX(tab_plan[Text],SMALL(IF(tab_plan[4. Wdh. am]=tab_plan[[#This Row],[Datum]],ROW(tab_plan[4. Wdh. am])-4),1)),"")</f>
        <v/>
      </c>
      <c r="H302" s="6" t="str" cm="1">
        <f t="array" ref="H302">IFERROR(INDEX(tab_plan[Text],SMALL(IF(tab_plan[5. Wdh. am]=tab_plan[[#This Row],[Datum]],ROW(tab_plan[5. Wdh. am])-4),1)),"")</f>
        <v/>
      </c>
      <c r="I302" s="6" t="str" cm="1">
        <f t="array" ref="I302">IFERROR(INDEX(tab_plan[Text],SMALL(IF(tab_plan[6. Wdh. am]=tab_plan[[#This Row],[Datum]],ROW(tab_plan[6. Wdh. am])-4),1)),"")</f>
        <v/>
      </c>
      <c r="J302" s="6" t="str" cm="1">
        <f t="array" ref="J302">IFERROR(INDEX(tab_plan[Text],SMALL(IF(tab_plan[7. Wdh. am]=tab_plan[[#This Row],[Datum]],ROW(tab_plan[7. Wdh. am])-4),1)),"")</f>
        <v/>
      </c>
      <c r="K302" s="13">
        <f>IF(tab_plan[[#This Row],[1. Wdh. ]]&lt;&gt;"",tab_plan[[#This Row],[1. Wdh. ]],IFERROR(tab_plan[[#This Row],[Datum]]+VLOOKUP(tab_plan[[#This Row],[Wochentag]],tab_wiederholung[],2,0),""))</f>
        <v>44494</v>
      </c>
      <c r="L302" s="13">
        <f>IF(tab_plan[[#This Row],[2. Wdh. ]]&lt;&gt;"",tab_plan[[#This Row],[2. Wdh. ]],IFERROR(tab_plan[[#This Row],[Datum]]+VLOOKUP(tab_plan[[#This Row],[Wochentag]],tab_wiederholung[],3,0),""))</f>
        <v>44495</v>
      </c>
      <c r="M302" s="13">
        <f>IF(tab_plan[[#This Row],[3. Wdh. ]]&lt;&gt;"",tab_plan[[#This Row],[3. Wdh. ]],IFERROR(tab_plan[[#This Row],[Datum]]+VLOOKUP(tab_plan[[#This Row],[Wochentag]],tab_wiederholung[],4,0),""))</f>
        <v>44497</v>
      </c>
      <c r="N302" s="13">
        <f>IF(tab_plan[[#This Row],[4. Wdh. ]]&lt;&gt;"",tab_plan[[#This Row],[4. Wdh. ]],IFERROR(tab_plan[[#This Row],[Datum]]+VLOOKUP(tab_plan[[#This Row],[Wochentag]],tab_wiederholung[],5,0),""))</f>
        <v>44501</v>
      </c>
      <c r="O302" s="13">
        <f>IF(tab_plan[[#This Row],[5. Wdh. ]]&lt;&gt;"",tab_plan[[#This Row],[5. Wdh. ]],IFERROR(tab_plan[[#This Row],[Datum]]+VLOOKUP(tab_plan[[#This Row],[Wochentag]],tab_wiederholung[],6,0),""))</f>
        <v>44515</v>
      </c>
      <c r="P302" s="13">
        <f>IF(tab_plan[[#This Row],[6. Wdh. ]]&lt;&gt;"",tab_plan[[#This Row],[6. Wdh. ]],IFERROR(tab_plan[[#This Row],[Datum]]+VLOOKUP(tab_plan[[#This Row],[Wochentag]],tab_wiederholung[],7,0),""))</f>
        <v>44550</v>
      </c>
      <c r="Q302" s="13">
        <f>IF(tab_plan[[#This Row],[7. Wdh. ]]&lt;&gt;"",tab_plan[[#This Row],[7. Wdh. ]],IFERROR(tab_plan[[#This Row],[Datum]]+VLOOKUP(tab_plan[[#This Row],[Wochentag]],tab_wiederholung[],8,0),""))</f>
        <v>44858</v>
      </c>
      <c r="R302" s="13"/>
      <c r="S302" s="13"/>
      <c r="T302" s="13"/>
      <c r="U302" s="13"/>
      <c r="V302" s="13"/>
      <c r="W302" s="13"/>
      <c r="X302" s="13"/>
      <c r="Y302" s="13" t="str">
        <f>IF(tab_plan[[#This Row],[Aufgabe]]&lt;&gt;"",tab_plan[[#This Row],[Aufgabe]]&amp;" ("&amp;TEXT(tab_plan[[#This Row],[Datum]],"T.M.")&amp;")","")</f>
        <v/>
      </c>
      <c r="Z302" s="13" t="e" cm="1">
        <f t="array" ref="Z302">tab_plan[[#This Row],[Datum]]=INDEX(tab_feiertage[Datum],SMALL(IF((tab_feiertage[Datum]=tab_plan[[#This Row],[Datum]])*(tab_feiertage[Gültigkeit]="x"),ROW(tab_feiertage[Datum])-31),1))</f>
        <v>#NUM!</v>
      </c>
    </row>
    <row r="303" spans="1:26" x14ac:dyDescent="0.25">
      <c r="A303" s="10" t="str">
        <f>TEXT(tab_plan[[#This Row],[Datum]],"TTTT")</f>
        <v>Dienstag</v>
      </c>
      <c r="B303" s="9">
        <f t="shared" si="4"/>
        <v>44495</v>
      </c>
      <c r="C303" s="6"/>
      <c r="D303" s="6" t="str" cm="1">
        <f t="array" ref="D303">IFERROR(INDEX(tab_plan[Text],SMALL(IF(tab_plan[1. Wdh. am]=tab_plan[[#This Row],[Datum]],ROW(tab_plan[1. Wdh. am])-4),1)),"")</f>
        <v/>
      </c>
      <c r="E303" s="6" t="str" cm="1">
        <f t="array" ref="E303">IFERROR(INDEX(tab_plan[Text],SMALL(IF(tab_plan[2. Wdh. am]=tab_plan[[#This Row],[Datum]],ROW(tab_plan[2. Wdh. am])-4),1)),"")</f>
        <v/>
      </c>
      <c r="F303" s="6" t="str" cm="1">
        <f t="array" ref="F303">IFERROR(INDEX(tab_plan[Text],SMALL(IF(tab_plan[3. Wdh. am]=tab_plan[[#This Row],[Datum]],ROW(tab_plan[3. Wdh. am])-4),1)),"")</f>
        <v/>
      </c>
      <c r="G303" s="6" t="str" cm="1">
        <f t="array" ref="G303">IFERROR(INDEX(tab_plan[Text],SMALL(IF(tab_plan[4. Wdh. am]=tab_plan[[#This Row],[Datum]],ROW(tab_plan[4. Wdh. am])-4),1)),"")</f>
        <v/>
      </c>
      <c r="H303" s="6" t="str" cm="1">
        <f t="array" ref="H303">IFERROR(INDEX(tab_plan[Text],SMALL(IF(tab_plan[5. Wdh. am]=tab_plan[[#This Row],[Datum]],ROW(tab_plan[5. Wdh. am])-4),1)),"")</f>
        <v/>
      </c>
      <c r="I303" s="6" t="str" cm="1">
        <f t="array" ref="I303">IFERROR(INDEX(tab_plan[Text],SMALL(IF(tab_plan[6. Wdh. am]=tab_plan[[#This Row],[Datum]],ROW(tab_plan[6. Wdh. am])-4),1)),"")</f>
        <v/>
      </c>
      <c r="J303" s="6" t="str" cm="1">
        <f t="array" ref="J303">IFERROR(INDEX(tab_plan[Text],SMALL(IF(tab_plan[7. Wdh. am]=tab_plan[[#This Row],[Datum]],ROW(tab_plan[7. Wdh. am])-4),1)),"")</f>
        <v/>
      </c>
      <c r="K303" s="13">
        <f>IF(tab_plan[[#This Row],[1. Wdh. ]]&lt;&gt;"",tab_plan[[#This Row],[1. Wdh. ]],IFERROR(tab_plan[[#This Row],[Datum]]+VLOOKUP(tab_plan[[#This Row],[Wochentag]],tab_wiederholung[],2,0),""))</f>
        <v>44495</v>
      </c>
      <c r="L303" s="13">
        <f>IF(tab_plan[[#This Row],[2. Wdh. ]]&lt;&gt;"",tab_plan[[#This Row],[2. Wdh. ]],IFERROR(tab_plan[[#This Row],[Datum]]+VLOOKUP(tab_plan[[#This Row],[Wochentag]],tab_wiederholung[],3,0),""))</f>
        <v>44496</v>
      </c>
      <c r="M303" s="13">
        <f>IF(tab_plan[[#This Row],[3. Wdh. ]]&lt;&gt;"",tab_plan[[#This Row],[3. Wdh. ]],IFERROR(tab_plan[[#This Row],[Datum]]+VLOOKUP(tab_plan[[#This Row],[Wochentag]],tab_wiederholung[],4,0),""))</f>
        <v>44498</v>
      </c>
      <c r="N303" s="13">
        <f>IF(tab_plan[[#This Row],[4. Wdh. ]]&lt;&gt;"",tab_plan[[#This Row],[4. Wdh. ]],IFERROR(tab_plan[[#This Row],[Datum]]+VLOOKUP(tab_plan[[#This Row],[Wochentag]],tab_wiederholung[],5,0),""))</f>
        <v>44502</v>
      </c>
      <c r="O303" s="13">
        <f>IF(tab_plan[[#This Row],[5. Wdh. ]]&lt;&gt;"",tab_plan[[#This Row],[5. Wdh. ]],IFERROR(tab_plan[[#This Row],[Datum]]+VLOOKUP(tab_plan[[#This Row],[Wochentag]],tab_wiederholung[],6,0),""))</f>
        <v>44516</v>
      </c>
      <c r="P303" s="13">
        <f>IF(tab_plan[[#This Row],[6. Wdh. ]]&lt;&gt;"",tab_plan[[#This Row],[6. Wdh. ]],IFERROR(tab_plan[[#This Row],[Datum]]+VLOOKUP(tab_plan[[#This Row],[Wochentag]],tab_wiederholung[],7,0),""))</f>
        <v>44551</v>
      </c>
      <c r="Q303" s="13">
        <f>IF(tab_plan[[#This Row],[7. Wdh. ]]&lt;&gt;"",tab_plan[[#This Row],[7. Wdh. ]],IFERROR(tab_plan[[#This Row],[Datum]]+VLOOKUP(tab_plan[[#This Row],[Wochentag]],tab_wiederholung[],8,0),""))</f>
        <v>44859</v>
      </c>
      <c r="R303" s="13"/>
      <c r="S303" s="13"/>
      <c r="T303" s="13"/>
      <c r="U303" s="13"/>
      <c r="V303" s="13"/>
      <c r="W303" s="13"/>
      <c r="X303" s="13"/>
      <c r="Y303" s="13" t="str">
        <f>IF(tab_plan[[#This Row],[Aufgabe]]&lt;&gt;"",tab_plan[[#This Row],[Aufgabe]]&amp;" ("&amp;TEXT(tab_plan[[#This Row],[Datum]],"T.M.")&amp;")","")</f>
        <v/>
      </c>
      <c r="Z303" s="13" t="e" cm="1">
        <f t="array" ref="Z303">tab_plan[[#This Row],[Datum]]=INDEX(tab_feiertage[Datum],SMALL(IF((tab_feiertage[Datum]=tab_plan[[#This Row],[Datum]])*(tab_feiertage[Gültigkeit]="x"),ROW(tab_feiertage[Datum])-31),1))</f>
        <v>#NUM!</v>
      </c>
    </row>
    <row r="304" spans="1:26" x14ac:dyDescent="0.25">
      <c r="A304" s="10" t="str">
        <f>TEXT(tab_plan[[#This Row],[Datum]],"TTTT")</f>
        <v>Mittwoch</v>
      </c>
      <c r="B304" s="9">
        <f t="shared" si="4"/>
        <v>44496</v>
      </c>
      <c r="C304" s="6"/>
      <c r="D304" s="6" t="str" cm="1">
        <f t="array" ref="D304">IFERROR(INDEX(tab_plan[Text],SMALL(IF(tab_plan[1. Wdh. am]=tab_plan[[#This Row],[Datum]],ROW(tab_plan[1. Wdh. am])-4),1)),"")</f>
        <v/>
      </c>
      <c r="E304" s="6" t="str" cm="1">
        <f t="array" ref="E304">IFERROR(INDEX(tab_plan[Text],SMALL(IF(tab_plan[2. Wdh. am]=tab_plan[[#This Row],[Datum]],ROW(tab_plan[2. Wdh. am])-4),1)),"")</f>
        <v/>
      </c>
      <c r="F304" s="6" t="str" cm="1">
        <f t="array" ref="F304">IFERROR(INDEX(tab_plan[Text],SMALL(IF(tab_plan[3. Wdh. am]=tab_plan[[#This Row],[Datum]],ROW(tab_plan[3. Wdh. am])-4),1)),"")</f>
        <v/>
      </c>
      <c r="G304" s="6" t="str" cm="1">
        <f t="array" ref="G304">IFERROR(INDEX(tab_plan[Text],SMALL(IF(tab_plan[4. Wdh. am]=tab_plan[[#This Row],[Datum]],ROW(tab_plan[4. Wdh. am])-4),1)),"")</f>
        <v/>
      </c>
      <c r="H304" s="6" t="str" cm="1">
        <f t="array" ref="H304">IFERROR(INDEX(tab_plan[Text],SMALL(IF(tab_plan[5. Wdh. am]=tab_plan[[#This Row],[Datum]],ROW(tab_plan[5. Wdh. am])-4),1)),"")</f>
        <v/>
      </c>
      <c r="I304" s="6" t="str" cm="1">
        <f t="array" ref="I304">IFERROR(INDEX(tab_plan[Text],SMALL(IF(tab_plan[6. Wdh. am]=tab_plan[[#This Row],[Datum]],ROW(tab_plan[6. Wdh. am])-4),1)),"")</f>
        <v/>
      </c>
      <c r="J304" s="6" t="str" cm="1">
        <f t="array" ref="J304">IFERROR(INDEX(tab_plan[Text],SMALL(IF(tab_plan[7. Wdh. am]=tab_plan[[#This Row],[Datum]],ROW(tab_plan[7. Wdh. am])-4),1)),"")</f>
        <v/>
      </c>
      <c r="K304" s="13">
        <f>IF(tab_plan[[#This Row],[1. Wdh. ]]&lt;&gt;"",tab_plan[[#This Row],[1. Wdh. ]],IFERROR(tab_plan[[#This Row],[Datum]]+VLOOKUP(tab_plan[[#This Row],[Wochentag]],tab_wiederholung[],2,0),""))</f>
        <v>44496</v>
      </c>
      <c r="L304" s="13">
        <f>IF(tab_plan[[#This Row],[2. Wdh. ]]&lt;&gt;"",tab_plan[[#This Row],[2. Wdh. ]],IFERROR(tab_plan[[#This Row],[Datum]]+VLOOKUP(tab_plan[[#This Row],[Wochentag]],tab_wiederholung[],3,0),""))</f>
        <v>44497</v>
      </c>
      <c r="M304" s="13">
        <f>IF(tab_plan[[#This Row],[3. Wdh. ]]&lt;&gt;"",tab_plan[[#This Row],[3. Wdh. ]],IFERROR(tab_plan[[#This Row],[Datum]]+VLOOKUP(tab_plan[[#This Row],[Wochentag]],tab_wiederholung[],4,0),""))</f>
        <v>44499</v>
      </c>
      <c r="N304" s="13">
        <f>IF(tab_plan[[#This Row],[4. Wdh. ]]&lt;&gt;"",tab_plan[[#This Row],[4. Wdh. ]],IFERROR(tab_plan[[#This Row],[Datum]]+VLOOKUP(tab_plan[[#This Row],[Wochentag]],tab_wiederholung[],5,0),""))</f>
        <v>44503</v>
      </c>
      <c r="O304" s="13">
        <f>IF(tab_plan[[#This Row],[5. Wdh. ]]&lt;&gt;"",tab_plan[[#This Row],[5. Wdh. ]],IFERROR(tab_plan[[#This Row],[Datum]]+VLOOKUP(tab_plan[[#This Row],[Wochentag]],tab_wiederholung[],6,0),""))</f>
        <v>44517</v>
      </c>
      <c r="P304" s="13">
        <f>IF(tab_plan[[#This Row],[6. Wdh. ]]&lt;&gt;"",tab_plan[[#This Row],[6. Wdh. ]],IFERROR(tab_plan[[#This Row],[Datum]]+VLOOKUP(tab_plan[[#This Row],[Wochentag]],tab_wiederholung[],7,0),""))</f>
        <v>44552</v>
      </c>
      <c r="Q304" s="13">
        <f>IF(tab_plan[[#This Row],[7. Wdh. ]]&lt;&gt;"",tab_plan[[#This Row],[7. Wdh. ]],IFERROR(tab_plan[[#This Row],[Datum]]+VLOOKUP(tab_plan[[#This Row],[Wochentag]],tab_wiederholung[],8,0),""))</f>
        <v>44860</v>
      </c>
      <c r="R304" s="13"/>
      <c r="S304" s="13"/>
      <c r="T304" s="13"/>
      <c r="U304" s="13"/>
      <c r="V304" s="13"/>
      <c r="W304" s="13"/>
      <c r="X304" s="13"/>
      <c r="Y304" s="13" t="str">
        <f>IF(tab_plan[[#This Row],[Aufgabe]]&lt;&gt;"",tab_plan[[#This Row],[Aufgabe]]&amp;" ("&amp;TEXT(tab_plan[[#This Row],[Datum]],"T.M.")&amp;")","")</f>
        <v/>
      </c>
      <c r="Z304" s="13" t="e" cm="1">
        <f t="array" ref="Z304">tab_plan[[#This Row],[Datum]]=INDEX(tab_feiertage[Datum],SMALL(IF((tab_feiertage[Datum]=tab_plan[[#This Row],[Datum]])*(tab_feiertage[Gültigkeit]="x"),ROW(tab_feiertage[Datum])-31),1))</f>
        <v>#NUM!</v>
      </c>
    </row>
    <row r="305" spans="1:26" x14ac:dyDescent="0.25">
      <c r="A305" s="10" t="str">
        <f>TEXT(tab_plan[[#This Row],[Datum]],"TTTT")</f>
        <v>Donnerstag</v>
      </c>
      <c r="B305" s="9">
        <f t="shared" si="4"/>
        <v>44497</v>
      </c>
      <c r="C305" s="6"/>
      <c r="D305" s="6" t="str" cm="1">
        <f t="array" ref="D305">IFERROR(INDEX(tab_plan[Text],SMALL(IF(tab_plan[1. Wdh. am]=tab_plan[[#This Row],[Datum]],ROW(tab_plan[1. Wdh. am])-4),1)),"")</f>
        <v/>
      </c>
      <c r="E305" s="6" t="str" cm="1">
        <f t="array" ref="E305">IFERROR(INDEX(tab_plan[Text],SMALL(IF(tab_plan[2. Wdh. am]=tab_plan[[#This Row],[Datum]],ROW(tab_plan[2. Wdh. am])-4),1)),"")</f>
        <v/>
      </c>
      <c r="F305" s="6" t="str" cm="1">
        <f t="array" ref="F305">IFERROR(INDEX(tab_plan[Text],SMALL(IF(tab_plan[3. Wdh. am]=tab_plan[[#This Row],[Datum]],ROW(tab_plan[3. Wdh. am])-4),1)),"")</f>
        <v/>
      </c>
      <c r="G305" s="6" t="str" cm="1">
        <f t="array" ref="G305">IFERROR(INDEX(tab_plan[Text],SMALL(IF(tab_plan[4. Wdh. am]=tab_plan[[#This Row],[Datum]],ROW(tab_plan[4. Wdh. am])-4),1)),"")</f>
        <v/>
      </c>
      <c r="H305" s="6" t="str" cm="1">
        <f t="array" ref="H305">IFERROR(INDEX(tab_plan[Text],SMALL(IF(tab_plan[5. Wdh. am]=tab_plan[[#This Row],[Datum]],ROW(tab_plan[5. Wdh. am])-4),1)),"")</f>
        <v/>
      </c>
      <c r="I305" s="6" t="str" cm="1">
        <f t="array" ref="I305">IFERROR(INDEX(tab_plan[Text],SMALL(IF(tab_plan[6. Wdh. am]=tab_plan[[#This Row],[Datum]],ROW(tab_plan[6. Wdh. am])-4),1)),"")</f>
        <v/>
      </c>
      <c r="J305" s="6" t="str" cm="1">
        <f t="array" ref="J305">IFERROR(INDEX(tab_plan[Text],SMALL(IF(tab_plan[7. Wdh. am]=tab_plan[[#This Row],[Datum]],ROW(tab_plan[7. Wdh. am])-4),1)),"")</f>
        <v/>
      </c>
      <c r="K305" s="13">
        <f>IF(tab_plan[[#This Row],[1. Wdh. ]]&lt;&gt;"",tab_plan[[#This Row],[1. Wdh. ]],IFERROR(tab_plan[[#This Row],[Datum]]+VLOOKUP(tab_plan[[#This Row],[Wochentag]],tab_wiederholung[],2,0),""))</f>
        <v>44497</v>
      </c>
      <c r="L305" s="13">
        <f>IF(tab_plan[[#This Row],[2. Wdh. ]]&lt;&gt;"",tab_plan[[#This Row],[2. Wdh. ]],IFERROR(tab_plan[[#This Row],[Datum]]+VLOOKUP(tab_plan[[#This Row],[Wochentag]],tab_wiederholung[],3,0),""))</f>
        <v>44498</v>
      </c>
      <c r="M305" s="13">
        <f>IF(tab_plan[[#This Row],[3. Wdh. ]]&lt;&gt;"",tab_plan[[#This Row],[3. Wdh. ]],IFERROR(tab_plan[[#This Row],[Datum]]+VLOOKUP(tab_plan[[#This Row],[Wochentag]],tab_wiederholung[],4,0),""))</f>
        <v>44500</v>
      </c>
      <c r="N305" s="13">
        <f>IF(tab_plan[[#This Row],[4. Wdh. ]]&lt;&gt;"",tab_plan[[#This Row],[4. Wdh. ]],IFERROR(tab_plan[[#This Row],[Datum]]+VLOOKUP(tab_plan[[#This Row],[Wochentag]],tab_wiederholung[],5,0),""))</f>
        <v>44504</v>
      </c>
      <c r="O305" s="13">
        <f>IF(tab_plan[[#This Row],[5. Wdh. ]]&lt;&gt;"",tab_plan[[#This Row],[5. Wdh. ]],IFERROR(tab_plan[[#This Row],[Datum]]+VLOOKUP(tab_plan[[#This Row],[Wochentag]],tab_wiederholung[],6,0),""))</f>
        <v>44518</v>
      </c>
      <c r="P305" s="13">
        <f>IF(tab_plan[[#This Row],[6. Wdh. ]]&lt;&gt;"",tab_plan[[#This Row],[6. Wdh. ]],IFERROR(tab_plan[[#This Row],[Datum]]+VLOOKUP(tab_plan[[#This Row],[Wochentag]],tab_wiederholung[],7,0),""))</f>
        <v>44553</v>
      </c>
      <c r="Q305" s="13">
        <f>IF(tab_plan[[#This Row],[7. Wdh. ]]&lt;&gt;"",tab_plan[[#This Row],[7. Wdh. ]],IFERROR(tab_plan[[#This Row],[Datum]]+VLOOKUP(tab_plan[[#This Row],[Wochentag]],tab_wiederholung[],8,0),""))</f>
        <v>44861</v>
      </c>
      <c r="R305" s="13"/>
      <c r="S305" s="13"/>
      <c r="T305" s="13"/>
      <c r="U305" s="13"/>
      <c r="V305" s="13"/>
      <c r="W305" s="13"/>
      <c r="X305" s="13"/>
      <c r="Y305" s="13" t="str">
        <f>IF(tab_plan[[#This Row],[Aufgabe]]&lt;&gt;"",tab_plan[[#This Row],[Aufgabe]]&amp;" ("&amp;TEXT(tab_plan[[#This Row],[Datum]],"T.M.")&amp;")","")</f>
        <v/>
      </c>
      <c r="Z305" s="13" t="e" cm="1">
        <f t="array" ref="Z305">tab_plan[[#This Row],[Datum]]=INDEX(tab_feiertage[Datum],SMALL(IF((tab_feiertage[Datum]=tab_plan[[#This Row],[Datum]])*(tab_feiertage[Gültigkeit]="x"),ROW(tab_feiertage[Datum])-31),1))</f>
        <v>#NUM!</v>
      </c>
    </row>
    <row r="306" spans="1:26" x14ac:dyDescent="0.25">
      <c r="A306" s="10" t="str">
        <f>TEXT(tab_plan[[#This Row],[Datum]],"TTTT")</f>
        <v>Freitag</v>
      </c>
      <c r="B306" s="9">
        <f t="shared" si="4"/>
        <v>44498</v>
      </c>
      <c r="C306" s="6"/>
      <c r="D306" s="6" t="str" cm="1">
        <f t="array" ref="D306">IFERROR(INDEX(tab_plan[Text],SMALL(IF(tab_plan[1. Wdh. am]=tab_plan[[#This Row],[Datum]],ROW(tab_plan[1. Wdh. am])-4),1)),"")</f>
        <v/>
      </c>
      <c r="E306" s="6" t="str" cm="1">
        <f t="array" ref="E306">IFERROR(INDEX(tab_plan[Text],SMALL(IF(tab_plan[2. Wdh. am]=tab_plan[[#This Row],[Datum]],ROW(tab_plan[2. Wdh. am])-4),1)),"")</f>
        <v/>
      </c>
      <c r="F306" s="6" t="str" cm="1">
        <f t="array" ref="F306">IFERROR(INDEX(tab_plan[Text],SMALL(IF(tab_plan[3. Wdh. am]=tab_plan[[#This Row],[Datum]],ROW(tab_plan[3. Wdh. am])-4),1)),"")</f>
        <v/>
      </c>
      <c r="G306" s="6" t="str" cm="1">
        <f t="array" ref="G306">IFERROR(INDEX(tab_plan[Text],SMALL(IF(tab_plan[4. Wdh. am]=tab_plan[[#This Row],[Datum]],ROW(tab_plan[4. Wdh. am])-4),1)),"")</f>
        <v/>
      </c>
      <c r="H306" s="6" t="str" cm="1">
        <f t="array" ref="H306">IFERROR(INDEX(tab_plan[Text],SMALL(IF(tab_plan[5. Wdh. am]=tab_plan[[#This Row],[Datum]],ROW(tab_plan[5. Wdh. am])-4),1)),"")</f>
        <v/>
      </c>
      <c r="I306" s="6" t="str" cm="1">
        <f t="array" ref="I306">IFERROR(INDEX(tab_plan[Text],SMALL(IF(tab_plan[6. Wdh. am]=tab_plan[[#This Row],[Datum]],ROW(tab_plan[6. Wdh. am])-4),1)),"")</f>
        <v/>
      </c>
      <c r="J306" s="6" t="str" cm="1">
        <f t="array" ref="J306">IFERROR(INDEX(tab_plan[Text],SMALL(IF(tab_plan[7. Wdh. am]=tab_plan[[#This Row],[Datum]],ROW(tab_plan[7. Wdh. am])-4),1)),"")</f>
        <v/>
      </c>
      <c r="K306" s="13">
        <f>IF(tab_plan[[#This Row],[1. Wdh. ]]&lt;&gt;"",tab_plan[[#This Row],[1. Wdh. ]],IFERROR(tab_plan[[#This Row],[Datum]]+VLOOKUP(tab_plan[[#This Row],[Wochentag]],tab_wiederholung[],2,0),""))</f>
        <v>44498</v>
      </c>
      <c r="L306" s="13">
        <f>IF(tab_plan[[#This Row],[2. Wdh. ]]&lt;&gt;"",tab_plan[[#This Row],[2. Wdh. ]],IFERROR(tab_plan[[#This Row],[Datum]]+VLOOKUP(tab_plan[[#This Row],[Wochentag]],tab_wiederholung[],3,0),""))</f>
        <v>44499</v>
      </c>
      <c r="M306" s="13">
        <f>IF(tab_plan[[#This Row],[3. Wdh. ]]&lt;&gt;"",tab_plan[[#This Row],[3. Wdh. ]],IFERROR(tab_plan[[#This Row],[Datum]]+VLOOKUP(tab_plan[[#This Row],[Wochentag]],tab_wiederholung[],4,0),""))</f>
        <v>44501</v>
      </c>
      <c r="N306" s="13">
        <f>IF(tab_plan[[#This Row],[4. Wdh. ]]&lt;&gt;"",tab_plan[[#This Row],[4. Wdh. ]],IFERROR(tab_plan[[#This Row],[Datum]]+VLOOKUP(tab_plan[[#This Row],[Wochentag]],tab_wiederholung[],5,0),""))</f>
        <v>44505</v>
      </c>
      <c r="O306" s="13">
        <f>IF(tab_plan[[#This Row],[5. Wdh. ]]&lt;&gt;"",tab_plan[[#This Row],[5. Wdh. ]],IFERROR(tab_plan[[#This Row],[Datum]]+VLOOKUP(tab_plan[[#This Row],[Wochentag]],tab_wiederholung[],6,0),""))</f>
        <v>44519</v>
      </c>
      <c r="P306" s="13">
        <f>IF(tab_plan[[#This Row],[6. Wdh. ]]&lt;&gt;"",tab_plan[[#This Row],[6. Wdh. ]],IFERROR(tab_plan[[#This Row],[Datum]]+VLOOKUP(tab_plan[[#This Row],[Wochentag]],tab_wiederholung[],7,0),""))</f>
        <v>44554</v>
      </c>
      <c r="Q306" s="13">
        <f>IF(tab_plan[[#This Row],[7. Wdh. ]]&lt;&gt;"",tab_plan[[#This Row],[7. Wdh. ]],IFERROR(tab_plan[[#This Row],[Datum]]+VLOOKUP(tab_plan[[#This Row],[Wochentag]],tab_wiederholung[],8,0),""))</f>
        <v>44862</v>
      </c>
      <c r="R306" s="13"/>
      <c r="S306" s="13"/>
      <c r="T306" s="13"/>
      <c r="U306" s="13"/>
      <c r="V306" s="13"/>
      <c r="W306" s="13"/>
      <c r="X306" s="13"/>
      <c r="Y306" s="13" t="str">
        <f>IF(tab_plan[[#This Row],[Aufgabe]]&lt;&gt;"",tab_plan[[#This Row],[Aufgabe]]&amp;" ("&amp;TEXT(tab_plan[[#This Row],[Datum]],"T.M.")&amp;")","")</f>
        <v/>
      </c>
      <c r="Z306" s="13" t="e" cm="1">
        <f t="array" ref="Z306">tab_plan[[#This Row],[Datum]]=INDEX(tab_feiertage[Datum],SMALL(IF((tab_feiertage[Datum]=tab_plan[[#This Row],[Datum]])*(tab_feiertage[Gültigkeit]="x"),ROW(tab_feiertage[Datum])-31),1))</f>
        <v>#NUM!</v>
      </c>
    </row>
    <row r="307" spans="1:26" x14ac:dyDescent="0.25">
      <c r="A307" s="10" t="str">
        <f>TEXT(tab_plan[[#This Row],[Datum]],"TTTT")</f>
        <v>Samstag</v>
      </c>
      <c r="B307" s="9">
        <f t="shared" si="4"/>
        <v>44499</v>
      </c>
      <c r="C307" s="6"/>
      <c r="D307" s="6" t="str" cm="1">
        <f t="array" ref="D307">IFERROR(INDEX(tab_plan[Text],SMALL(IF(tab_plan[1. Wdh. am]=tab_plan[[#This Row],[Datum]],ROW(tab_plan[1. Wdh. am])-4),1)),"")</f>
        <v/>
      </c>
      <c r="E307" s="6" t="str" cm="1">
        <f t="array" ref="E307">IFERROR(INDEX(tab_plan[Text],SMALL(IF(tab_plan[2. Wdh. am]=tab_plan[[#This Row],[Datum]],ROW(tab_plan[2. Wdh. am])-4),1)),"")</f>
        <v/>
      </c>
      <c r="F307" s="6" t="str" cm="1">
        <f t="array" ref="F307">IFERROR(INDEX(tab_plan[Text],SMALL(IF(tab_plan[3. Wdh. am]=tab_plan[[#This Row],[Datum]],ROW(tab_plan[3. Wdh. am])-4),1)),"")</f>
        <v/>
      </c>
      <c r="G307" s="6" t="str" cm="1">
        <f t="array" ref="G307">IFERROR(INDEX(tab_plan[Text],SMALL(IF(tab_plan[4. Wdh. am]=tab_plan[[#This Row],[Datum]],ROW(tab_plan[4. Wdh. am])-4),1)),"")</f>
        <v/>
      </c>
      <c r="H307" s="6" t="str" cm="1">
        <f t="array" ref="H307">IFERROR(INDEX(tab_plan[Text],SMALL(IF(tab_plan[5. Wdh. am]=tab_plan[[#This Row],[Datum]],ROW(tab_plan[5. Wdh. am])-4),1)),"")</f>
        <v/>
      </c>
      <c r="I307" s="6" t="str" cm="1">
        <f t="array" ref="I307">IFERROR(INDEX(tab_plan[Text],SMALL(IF(tab_plan[6. Wdh. am]=tab_plan[[#This Row],[Datum]],ROW(tab_plan[6. Wdh. am])-4),1)),"")</f>
        <v/>
      </c>
      <c r="J307" s="6" t="str" cm="1">
        <f t="array" ref="J307">IFERROR(INDEX(tab_plan[Text],SMALL(IF(tab_plan[7. Wdh. am]=tab_plan[[#This Row],[Datum]],ROW(tab_plan[7. Wdh. am])-4),1)),"")</f>
        <v/>
      </c>
      <c r="K307" s="13">
        <f>IF(tab_plan[[#This Row],[1. Wdh. ]]&lt;&gt;"",tab_plan[[#This Row],[1. Wdh. ]],IFERROR(tab_plan[[#This Row],[Datum]]+VLOOKUP(tab_plan[[#This Row],[Wochentag]],tab_wiederholung[],2,0),""))</f>
        <v>44499</v>
      </c>
      <c r="L307" s="13">
        <f>IF(tab_plan[[#This Row],[2. Wdh. ]]&lt;&gt;"",tab_plan[[#This Row],[2. Wdh. ]],IFERROR(tab_plan[[#This Row],[Datum]]+VLOOKUP(tab_plan[[#This Row],[Wochentag]],tab_wiederholung[],3,0),""))</f>
        <v>44500</v>
      </c>
      <c r="M307" s="13">
        <f>IF(tab_plan[[#This Row],[3. Wdh. ]]&lt;&gt;"",tab_plan[[#This Row],[3. Wdh. ]],IFERROR(tab_plan[[#This Row],[Datum]]+VLOOKUP(tab_plan[[#This Row],[Wochentag]],tab_wiederholung[],4,0),""))</f>
        <v>44502</v>
      </c>
      <c r="N307" s="13">
        <f>IF(tab_plan[[#This Row],[4. Wdh. ]]&lt;&gt;"",tab_plan[[#This Row],[4. Wdh. ]],IFERROR(tab_plan[[#This Row],[Datum]]+VLOOKUP(tab_plan[[#This Row],[Wochentag]],tab_wiederholung[],5,0),""))</f>
        <v>44506</v>
      </c>
      <c r="O307" s="13">
        <f>IF(tab_plan[[#This Row],[5. Wdh. ]]&lt;&gt;"",tab_plan[[#This Row],[5. Wdh. ]],IFERROR(tab_plan[[#This Row],[Datum]]+VLOOKUP(tab_plan[[#This Row],[Wochentag]],tab_wiederholung[],6,0),""))</f>
        <v>44520</v>
      </c>
      <c r="P307" s="13">
        <f>IF(tab_plan[[#This Row],[6. Wdh. ]]&lt;&gt;"",tab_plan[[#This Row],[6. Wdh. ]],IFERROR(tab_plan[[#This Row],[Datum]]+VLOOKUP(tab_plan[[#This Row],[Wochentag]],tab_wiederholung[],7,0),""))</f>
        <v>44555</v>
      </c>
      <c r="Q307" s="13">
        <f>IF(tab_plan[[#This Row],[7. Wdh. ]]&lt;&gt;"",tab_plan[[#This Row],[7. Wdh. ]],IFERROR(tab_plan[[#This Row],[Datum]]+VLOOKUP(tab_plan[[#This Row],[Wochentag]],tab_wiederholung[],8,0),""))</f>
        <v>44863</v>
      </c>
      <c r="R307" s="13"/>
      <c r="S307" s="13"/>
      <c r="T307" s="13"/>
      <c r="U307" s="13"/>
      <c r="V307" s="13"/>
      <c r="W307" s="13"/>
      <c r="X307" s="13"/>
      <c r="Y307" s="13" t="str">
        <f>IF(tab_plan[[#This Row],[Aufgabe]]&lt;&gt;"",tab_plan[[#This Row],[Aufgabe]]&amp;" ("&amp;TEXT(tab_plan[[#This Row],[Datum]],"T.M.")&amp;")","")</f>
        <v/>
      </c>
      <c r="Z307" s="13" t="e" cm="1">
        <f t="array" ref="Z307">tab_plan[[#This Row],[Datum]]=INDEX(tab_feiertage[Datum],SMALL(IF((tab_feiertage[Datum]=tab_plan[[#This Row],[Datum]])*(tab_feiertage[Gültigkeit]="x"),ROW(tab_feiertage[Datum])-31),1))</f>
        <v>#NUM!</v>
      </c>
    </row>
    <row r="308" spans="1:26" x14ac:dyDescent="0.25">
      <c r="A308" s="10" t="str">
        <f>TEXT(tab_plan[[#This Row],[Datum]],"TTTT")</f>
        <v>Sonntag</v>
      </c>
      <c r="B308" s="9">
        <f t="shared" si="4"/>
        <v>44500</v>
      </c>
      <c r="C308" s="6"/>
      <c r="D308" s="6" t="str" cm="1">
        <f t="array" ref="D308">IFERROR(INDEX(tab_plan[Text],SMALL(IF(tab_plan[1. Wdh. am]=tab_plan[[#This Row],[Datum]],ROW(tab_plan[1. Wdh. am])-4),1)),"")</f>
        <v/>
      </c>
      <c r="E308" s="6" t="str" cm="1">
        <f t="array" ref="E308">IFERROR(INDEX(tab_plan[Text],SMALL(IF(tab_plan[2. Wdh. am]=tab_plan[[#This Row],[Datum]],ROW(tab_plan[2. Wdh. am])-4),1)),"")</f>
        <v/>
      </c>
      <c r="F308" s="6" t="str" cm="1">
        <f t="array" ref="F308">IFERROR(INDEX(tab_plan[Text],SMALL(IF(tab_plan[3. Wdh. am]=tab_plan[[#This Row],[Datum]],ROW(tab_plan[3. Wdh. am])-4),1)),"")</f>
        <v/>
      </c>
      <c r="G308" s="6" t="str" cm="1">
        <f t="array" ref="G308">IFERROR(INDEX(tab_plan[Text],SMALL(IF(tab_plan[4. Wdh. am]=tab_plan[[#This Row],[Datum]],ROW(tab_plan[4. Wdh. am])-4),1)),"")</f>
        <v/>
      </c>
      <c r="H308" s="6" t="str" cm="1">
        <f t="array" ref="H308">IFERROR(INDEX(tab_plan[Text],SMALL(IF(tab_plan[5. Wdh. am]=tab_plan[[#This Row],[Datum]],ROW(tab_plan[5. Wdh. am])-4),1)),"")</f>
        <v/>
      </c>
      <c r="I308" s="6" t="str" cm="1">
        <f t="array" ref="I308">IFERROR(INDEX(tab_plan[Text],SMALL(IF(tab_plan[6. Wdh. am]=tab_plan[[#This Row],[Datum]],ROW(tab_plan[6. Wdh. am])-4),1)),"")</f>
        <v/>
      </c>
      <c r="J308" s="6" t="str" cm="1">
        <f t="array" ref="J308">IFERROR(INDEX(tab_plan[Text],SMALL(IF(tab_plan[7. Wdh. am]=tab_plan[[#This Row],[Datum]],ROW(tab_plan[7. Wdh. am])-4),1)),"")</f>
        <v/>
      </c>
      <c r="K308" s="13">
        <f>IF(tab_plan[[#This Row],[1. Wdh. ]]&lt;&gt;"",tab_plan[[#This Row],[1. Wdh. ]],IFERROR(tab_plan[[#This Row],[Datum]]+VLOOKUP(tab_plan[[#This Row],[Wochentag]],tab_wiederholung[],2,0),""))</f>
        <v>44500</v>
      </c>
      <c r="L308" s="13">
        <f>IF(tab_plan[[#This Row],[2. Wdh. ]]&lt;&gt;"",tab_plan[[#This Row],[2. Wdh. ]],IFERROR(tab_plan[[#This Row],[Datum]]+VLOOKUP(tab_plan[[#This Row],[Wochentag]],tab_wiederholung[],3,0),""))</f>
        <v>44501</v>
      </c>
      <c r="M308" s="13">
        <f>IF(tab_plan[[#This Row],[3. Wdh. ]]&lt;&gt;"",tab_plan[[#This Row],[3. Wdh. ]],IFERROR(tab_plan[[#This Row],[Datum]]+VLOOKUP(tab_plan[[#This Row],[Wochentag]],tab_wiederholung[],4,0),""))</f>
        <v>44503</v>
      </c>
      <c r="N308" s="13">
        <f>IF(tab_plan[[#This Row],[4. Wdh. ]]&lt;&gt;"",tab_plan[[#This Row],[4. Wdh. ]],IFERROR(tab_plan[[#This Row],[Datum]]+VLOOKUP(tab_plan[[#This Row],[Wochentag]],tab_wiederholung[],5,0),""))</f>
        <v>44507</v>
      </c>
      <c r="O308" s="13">
        <f>IF(tab_plan[[#This Row],[5. Wdh. ]]&lt;&gt;"",tab_plan[[#This Row],[5. Wdh. ]],IFERROR(tab_plan[[#This Row],[Datum]]+VLOOKUP(tab_plan[[#This Row],[Wochentag]],tab_wiederholung[],6,0),""))</f>
        <v>44521</v>
      </c>
      <c r="P308" s="13">
        <f>IF(tab_plan[[#This Row],[6. Wdh. ]]&lt;&gt;"",tab_plan[[#This Row],[6. Wdh. ]],IFERROR(tab_plan[[#This Row],[Datum]]+VLOOKUP(tab_plan[[#This Row],[Wochentag]],tab_wiederholung[],7,0),""))</f>
        <v>44556</v>
      </c>
      <c r="Q308" s="13">
        <f>IF(tab_plan[[#This Row],[7. Wdh. ]]&lt;&gt;"",tab_plan[[#This Row],[7. Wdh. ]],IFERROR(tab_plan[[#This Row],[Datum]]+VLOOKUP(tab_plan[[#This Row],[Wochentag]],tab_wiederholung[],8,0),""))</f>
        <v>44864</v>
      </c>
      <c r="R308" s="13"/>
      <c r="S308" s="13"/>
      <c r="T308" s="13"/>
      <c r="U308" s="13"/>
      <c r="V308" s="13"/>
      <c r="W308" s="13"/>
      <c r="X308" s="13"/>
      <c r="Y308" s="13" t="str">
        <f>IF(tab_plan[[#This Row],[Aufgabe]]&lt;&gt;"",tab_plan[[#This Row],[Aufgabe]]&amp;" ("&amp;TEXT(tab_plan[[#This Row],[Datum]],"T.M.")&amp;")","")</f>
        <v/>
      </c>
      <c r="Z308" s="13" t="e" cm="1">
        <f t="array" ref="Z308">tab_plan[[#This Row],[Datum]]=INDEX(tab_feiertage[Datum],SMALL(IF((tab_feiertage[Datum]=tab_plan[[#This Row],[Datum]])*(tab_feiertage[Gültigkeit]="x"),ROW(tab_feiertage[Datum])-31),1))</f>
        <v>#NUM!</v>
      </c>
    </row>
    <row r="309" spans="1:26" x14ac:dyDescent="0.25">
      <c r="A309" s="10" t="str">
        <f>TEXT(tab_plan[[#This Row],[Datum]],"TTTT")</f>
        <v>Montag</v>
      </c>
      <c r="B309" s="9">
        <f t="shared" si="4"/>
        <v>44501</v>
      </c>
      <c r="C309" s="6"/>
      <c r="D309" s="6" t="str" cm="1">
        <f t="array" ref="D309">IFERROR(INDEX(tab_plan[Text],SMALL(IF(tab_plan[1. Wdh. am]=tab_plan[[#This Row],[Datum]],ROW(tab_plan[1. Wdh. am])-4),1)),"")</f>
        <v/>
      </c>
      <c r="E309" s="6" t="str" cm="1">
        <f t="array" ref="E309">IFERROR(INDEX(tab_plan[Text],SMALL(IF(tab_plan[2. Wdh. am]=tab_plan[[#This Row],[Datum]],ROW(tab_plan[2. Wdh. am])-4),1)),"")</f>
        <v/>
      </c>
      <c r="F309" s="6" t="str" cm="1">
        <f t="array" ref="F309">IFERROR(INDEX(tab_plan[Text],SMALL(IF(tab_plan[3. Wdh. am]=tab_plan[[#This Row],[Datum]],ROW(tab_plan[3. Wdh. am])-4),1)),"")</f>
        <v/>
      </c>
      <c r="G309" s="6" t="str" cm="1">
        <f t="array" ref="G309">IFERROR(INDEX(tab_plan[Text],SMALL(IF(tab_plan[4. Wdh. am]=tab_plan[[#This Row],[Datum]],ROW(tab_plan[4. Wdh. am])-4),1)),"")</f>
        <v/>
      </c>
      <c r="H309" s="6" t="str" cm="1">
        <f t="array" ref="H309">IFERROR(INDEX(tab_plan[Text],SMALL(IF(tab_plan[5. Wdh. am]=tab_plan[[#This Row],[Datum]],ROW(tab_plan[5. Wdh. am])-4),1)),"")</f>
        <v/>
      </c>
      <c r="I309" s="6" t="str" cm="1">
        <f t="array" ref="I309">IFERROR(INDEX(tab_plan[Text],SMALL(IF(tab_plan[6. Wdh. am]=tab_plan[[#This Row],[Datum]],ROW(tab_plan[6. Wdh. am])-4),1)),"")</f>
        <v/>
      </c>
      <c r="J309" s="6" t="str" cm="1">
        <f t="array" ref="J309">IFERROR(INDEX(tab_plan[Text],SMALL(IF(tab_plan[7. Wdh. am]=tab_plan[[#This Row],[Datum]],ROW(tab_plan[7. Wdh. am])-4),1)),"")</f>
        <v/>
      </c>
      <c r="K309" s="13">
        <f>IF(tab_plan[[#This Row],[1. Wdh. ]]&lt;&gt;"",tab_plan[[#This Row],[1. Wdh. ]],IFERROR(tab_plan[[#This Row],[Datum]]+VLOOKUP(tab_plan[[#This Row],[Wochentag]],tab_wiederholung[],2,0),""))</f>
        <v>44501</v>
      </c>
      <c r="L309" s="13">
        <f>IF(tab_plan[[#This Row],[2. Wdh. ]]&lt;&gt;"",tab_plan[[#This Row],[2. Wdh. ]],IFERROR(tab_plan[[#This Row],[Datum]]+VLOOKUP(tab_plan[[#This Row],[Wochentag]],tab_wiederholung[],3,0),""))</f>
        <v>44502</v>
      </c>
      <c r="M309" s="13">
        <f>IF(tab_plan[[#This Row],[3. Wdh. ]]&lt;&gt;"",tab_plan[[#This Row],[3. Wdh. ]],IFERROR(tab_plan[[#This Row],[Datum]]+VLOOKUP(tab_plan[[#This Row],[Wochentag]],tab_wiederholung[],4,0),""))</f>
        <v>44504</v>
      </c>
      <c r="N309" s="13">
        <f>IF(tab_plan[[#This Row],[4. Wdh. ]]&lt;&gt;"",tab_plan[[#This Row],[4. Wdh. ]],IFERROR(tab_plan[[#This Row],[Datum]]+VLOOKUP(tab_plan[[#This Row],[Wochentag]],tab_wiederholung[],5,0),""))</f>
        <v>44508</v>
      </c>
      <c r="O309" s="13">
        <f>IF(tab_plan[[#This Row],[5. Wdh. ]]&lt;&gt;"",tab_plan[[#This Row],[5. Wdh. ]],IFERROR(tab_plan[[#This Row],[Datum]]+VLOOKUP(tab_plan[[#This Row],[Wochentag]],tab_wiederholung[],6,0),""))</f>
        <v>44522</v>
      </c>
      <c r="P309" s="13">
        <f>IF(tab_plan[[#This Row],[6. Wdh. ]]&lt;&gt;"",tab_plan[[#This Row],[6. Wdh. ]],IFERROR(tab_plan[[#This Row],[Datum]]+VLOOKUP(tab_plan[[#This Row],[Wochentag]],tab_wiederholung[],7,0),""))</f>
        <v>44557</v>
      </c>
      <c r="Q309" s="13">
        <f>IF(tab_plan[[#This Row],[7. Wdh. ]]&lt;&gt;"",tab_plan[[#This Row],[7. Wdh. ]],IFERROR(tab_plan[[#This Row],[Datum]]+VLOOKUP(tab_plan[[#This Row],[Wochentag]],tab_wiederholung[],8,0),""))</f>
        <v>44865</v>
      </c>
      <c r="R309" s="13"/>
      <c r="S309" s="13"/>
      <c r="T309" s="13"/>
      <c r="U309" s="13"/>
      <c r="V309" s="13"/>
      <c r="W309" s="13"/>
      <c r="X309" s="13"/>
      <c r="Y309" s="13" t="str">
        <f>IF(tab_plan[[#This Row],[Aufgabe]]&lt;&gt;"",tab_plan[[#This Row],[Aufgabe]]&amp;" ("&amp;TEXT(tab_plan[[#This Row],[Datum]],"T.M.")&amp;")","")</f>
        <v/>
      </c>
      <c r="Z309" s="13" t="e" cm="1">
        <f t="array" ref="Z309">tab_plan[[#This Row],[Datum]]=INDEX(tab_feiertage[Datum],SMALL(IF((tab_feiertage[Datum]=tab_plan[[#This Row],[Datum]])*(tab_feiertage[Gültigkeit]="x"),ROW(tab_feiertage[Datum])-31),1))</f>
        <v>#NUM!</v>
      </c>
    </row>
    <row r="310" spans="1:26" x14ac:dyDescent="0.25">
      <c r="A310" s="10" t="str">
        <f>TEXT(tab_plan[[#This Row],[Datum]],"TTTT")</f>
        <v>Dienstag</v>
      </c>
      <c r="B310" s="9">
        <f t="shared" si="4"/>
        <v>44502</v>
      </c>
      <c r="C310" s="6"/>
      <c r="D310" s="6" t="str" cm="1">
        <f t="array" ref="D310">IFERROR(INDEX(tab_plan[Text],SMALL(IF(tab_plan[1. Wdh. am]=tab_plan[[#This Row],[Datum]],ROW(tab_plan[1. Wdh. am])-4),1)),"")</f>
        <v/>
      </c>
      <c r="E310" s="6" t="str" cm="1">
        <f t="array" ref="E310">IFERROR(INDEX(tab_plan[Text],SMALL(IF(tab_plan[2. Wdh. am]=tab_plan[[#This Row],[Datum]],ROW(tab_plan[2. Wdh. am])-4),1)),"")</f>
        <v/>
      </c>
      <c r="F310" s="6" t="str" cm="1">
        <f t="array" ref="F310">IFERROR(INDEX(tab_plan[Text],SMALL(IF(tab_plan[3. Wdh. am]=tab_plan[[#This Row],[Datum]],ROW(tab_plan[3. Wdh. am])-4),1)),"")</f>
        <v/>
      </c>
      <c r="G310" s="6" t="str" cm="1">
        <f t="array" ref="G310">IFERROR(INDEX(tab_plan[Text],SMALL(IF(tab_plan[4. Wdh. am]=tab_plan[[#This Row],[Datum]],ROW(tab_plan[4. Wdh. am])-4),1)),"")</f>
        <v/>
      </c>
      <c r="H310" s="6" t="str" cm="1">
        <f t="array" ref="H310">IFERROR(INDEX(tab_plan[Text],SMALL(IF(tab_plan[5. Wdh. am]=tab_plan[[#This Row],[Datum]],ROW(tab_plan[5. Wdh. am])-4),1)),"")</f>
        <v/>
      </c>
      <c r="I310" s="6" t="str" cm="1">
        <f t="array" ref="I310">IFERROR(INDEX(tab_plan[Text],SMALL(IF(tab_plan[6. Wdh. am]=tab_plan[[#This Row],[Datum]],ROW(tab_plan[6. Wdh. am])-4),1)),"")</f>
        <v/>
      </c>
      <c r="J310" s="6" t="str" cm="1">
        <f t="array" ref="J310">IFERROR(INDEX(tab_plan[Text],SMALL(IF(tab_plan[7. Wdh. am]=tab_plan[[#This Row],[Datum]],ROW(tab_plan[7. Wdh. am])-4),1)),"")</f>
        <v/>
      </c>
      <c r="K310" s="13">
        <f>IF(tab_plan[[#This Row],[1. Wdh. ]]&lt;&gt;"",tab_plan[[#This Row],[1. Wdh. ]],IFERROR(tab_plan[[#This Row],[Datum]]+VLOOKUP(tab_plan[[#This Row],[Wochentag]],tab_wiederholung[],2,0),""))</f>
        <v>44502</v>
      </c>
      <c r="L310" s="13">
        <f>IF(tab_plan[[#This Row],[2. Wdh. ]]&lt;&gt;"",tab_plan[[#This Row],[2. Wdh. ]],IFERROR(tab_plan[[#This Row],[Datum]]+VLOOKUP(tab_plan[[#This Row],[Wochentag]],tab_wiederholung[],3,0),""))</f>
        <v>44503</v>
      </c>
      <c r="M310" s="13">
        <f>IF(tab_plan[[#This Row],[3. Wdh. ]]&lt;&gt;"",tab_plan[[#This Row],[3. Wdh. ]],IFERROR(tab_plan[[#This Row],[Datum]]+VLOOKUP(tab_plan[[#This Row],[Wochentag]],tab_wiederholung[],4,0),""))</f>
        <v>44505</v>
      </c>
      <c r="N310" s="13">
        <f>IF(tab_plan[[#This Row],[4. Wdh. ]]&lt;&gt;"",tab_plan[[#This Row],[4. Wdh. ]],IFERROR(tab_plan[[#This Row],[Datum]]+VLOOKUP(tab_plan[[#This Row],[Wochentag]],tab_wiederholung[],5,0),""))</f>
        <v>44509</v>
      </c>
      <c r="O310" s="13">
        <f>IF(tab_plan[[#This Row],[5. Wdh. ]]&lt;&gt;"",tab_plan[[#This Row],[5. Wdh. ]],IFERROR(tab_plan[[#This Row],[Datum]]+VLOOKUP(tab_plan[[#This Row],[Wochentag]],tab_wiederholung[],6,0),""))</f>
        <v>44523</v>
      </c>
      <c r="P310" s="13">
        <f>IF(tab_plan[[#This Row],[6. Wdh. ]]&lt;&gt;"",tab_plan[[#This Row],[6. Wdh. ]],IFERROR(tab_plan[[#This Row],[Datum]]+VLOOKUP(tab_plan[[#This Row],[Wochentag]],tab_wiederholung[],7,0),""))</f>
        <v>44558</v>
      </c>
      <c r="Q310" s="13">
        <f>IF(tab_plan[[#This Row],[7. Wdh. ]]&lt;&gt;"",tab_plan[[#This Row],[7. Wdh. ]],IFERROR(tab_plan[[#This Row],[Datum]]+VLOOKUP(tab_plan[[#This Row],[Wochentag]],tab_wiederholung[],8,0),""))</f>
        <v>44866</v>
      </c>
      <c r="R310" s="13"/>
      <c r="S310" s="13"/>
      <c r="T310" s="13"/>
      <c r="U310" s="13"/>
      <c r="V310" s="13"/>
      <c r="W310" s="13"/>
      <c r="X310" s="13"/>
      <c r="Y310" s="13" t="str">
        <f>IF(tab_plan[[#This Row],[Aufgabe]]&lt;&gt;"",tab_plan[[#This Row],[Aufgabe]]&amp;" ("&amp;TEXT(tab_plan[[#This Row],[Datum]],"T.M.")&amp;")","")</f>
        <v/>
      </c>
      <c r="Z310" s="13" t="e" cm="1">
        <f t="array" ref="Z310">tab_plan[[#This Row],[Datum]]=INDEX(tab_feiertage[Datum],SMALL(IF((tab_feiertage[Datum]=tab_plan[[#This Row],[Datum]])*(tab_feiertage[Gültigkeit]="x"),ROW(tab_feiertage[Datum])-31),1))</f>
        <v>#NUM!</v>
      </c>
    </row>
    <row r="311" spans="1:26" x14ac:dyDescent="0.25">
      <c r="A311" s="10" t="str">
        <f>TEXT(tab_plan[[#This Row],[Datum]],"TTTT")</f>
        <v>Mittwoch</v>
      </c>
      <c r="B311" s="9">
        <f t="shared" si="4"/>
        <v>44503</v>
      </c>
      <c r="C311" s="6"/>
      <c r="D311" s="6" t="str" cm="1">
        <f t="array" ref="D311">IFERROR(INDEX(tab_plan[Text],SMALL(IF(tab_plan[1. Wdh. am]=tab_plan[[#This Row],[Datum]],ROW(tab_plan[1. Wdh. am])-4),1)),"")</f>
        <v/>
      </c>
      <c r="E311" s="6" t="str" cm="1">
        <f t="array" ref="E311">IFERROR(INDEX(tab_plan[Text],SMALL(IF(tab_plan[2. Wdh. am]=tab_plan[[#This Row],[Datum]],ROW(tab_plan[2. Wdh. am])-4),1)),"")</f>
        <v/>
      </c>
      <c r="F311" s="6" t="str" cm="1">
        <f t="array" ref="F311">IFERROR(INDEX(tab_plan[Text],SMALL(IF(tab_plan[3. Wdh. am]=tab_plan[[#This Row],[Datum]],ROW(tab_plan[3. Wdh. am])-4),1)),"")</f>
        <v/>
      </c>
      <c r="G311" s="6" t="str" cm="1">
        <f t="array" ref="G311">IFERROR(INDEX(tab_plan[Text],SMALL(IF(tab_plan[4. Wdh. am]=tab_plan[[#This Row],[Datum]],ROW(tab_plan[4. Wdh. am])-4),1)),"")</f>
        <v/>
      </c>
      <c r="H311" s="6" t="str" cm="1">
        <f t="array" ref="H311">IFERROR(INDEX(tab_plan[Text],SMALL(IF(tab_plan[5. Wdh. am]=tab_plan[[#This Row],[Datum]],ROW(tab_plan[5. Wdh. am])-4),1)),"")</f>
        <v/>
      </c>
      <c r="I311" s="6" t="str" cm="1">
        <f t="array" ref="I311">IFERROR(INDEX(tab_plan[Text],SMALL(IF(tab_plan[6. Wdh. am]=tab_plan[[#This Row],[Datum]],ROW(tab_plan[6. Wdh. am])-4),1)),"")</f>
        <v/>
      </c>
      <c r="J311" s="6" t="str" cm="1">
        <f t="array" ref="J311">IFERROR(INDEX(tab_plan[Text],SMALL(IF(tab_plan[7. Wdh. am]=tab_plan[[#This Row],[Datum]],ROW(tab_plan[7. Wdh. am])-4),1)),"")</f>
        <v/>
      </c>
      <c r="K311" s="13">
        <f>IF(tab_plan[[#This Row],[1. Wdh. ]]&lt;&gt;"",tab_plan[[#This Row],[1. Wdh. ]],IFERROR(tab_plan[[#This Row],[Datum]]+VLOOKUP(tab_plan[[#This Row],[Wochentag]],tab_wiederholung[],2,0),""))</f>
        <v>44503</v>
      </c>
      <c r="L311" s="13">
        <f>IF(tab_plan[[#This Row],[2. Wdh. ]]&lt;&gt;"",tab_plan[[#This Row],[2. Wdh. ]],IFERROR(tab_plan[[#This Row],[Datum]]+VLOOKUP(tab_plan[[#This Row],[Wochentag]],tab_wiederholung[],3,0),""))</f>
        <v>44504</v>
      </c>
      <c r="M311" s="13">
        <f>IF(tab_plan[[#This Row],[3. Wdh. ]]&lt;&gt;"",tab_plan[[#This Row],[3. Wdh. ]],IFERROR(tab_plan[[#This Row],[Datum]]+VLOOKUP(tab_plan[[#This Row],[Wochentag]],tab_wiederholung[],4,0),""))</f>
        <v>44506</v>
      </c>
      <c r="N311" s="13">
        <f>IF(tab_plan[[#This Row],[4. Wdh. ]]&lt;&gt;"",tab_plan[[#This Row],[4. Wdh. ]],IFERROR(tab_plan[[#This Row],[Datum]]+VLOOKUP(tab_plan[[#This Row],[Wochentag]],tab_wiederholung[],5,0),""))</f>
        <v>44510</v>
      </c>
      <c r="O311" s="13">
        <f>IF(tab_plan[[#This Row],[5. Wdh. ]]&lt;&gt;"",tab_plan[[#This Row],[5. Wdh. ]],IFERROR(tab_plan[[#This Row],[Datum]]+VLOOKUP(tab_plan[[#This Row],[Wochentag]],tab_wiederholung[],6,0),""))</f>
        <v>44524</v>
      </c>
      <c r="P311" s="13">
        <f>IF(tab_plan[[#This Row],[6. Wdh. ]]&lt;&gt;"",tab_plan[[#This Row],[6. Wdh. ]],IFERROR(tab_plan[[#This Row],[Datum]]+VLOOKUP(tab_plan[[#This Row],[Wochentag]],tab_wiederholung[],7,0),""))</f>
        <v>44559</v>
      </c>
      <c r="Q311" s="13">
        <f>IF(tab_plan[[#This Row],[7. Wdh. ]]&lt;&gt;"",tab_plan[[#This Row],[7. Wdh. ]],IFERROR(tab_plan[[#This Row],[Datum]]+VLOOKUP(tab_plan[[#This Row],[Wochentag]],tab_wiederholung[],8,0),""))</f>
        <v>44867</v>
      </c>
      <c r="R311" s="13"/>
      <c r="S311" s="13"/>
      <c r="T311" s="13"/>
      <c r="U311" s="13"/>
      <c r="V311" s="13"/>
      <c r="W311" s="13"/>
      <c r="X311" s="13"/>
      <c r="Y311" s="13" t="str">
        <f>IF(tab_plan[[#This Row],[Aufgabe]]&lt;&gt;"",tab_plan[[#This Row],[Aufgabe]]&amp;" ("&amp;TEXT(tab_plan[[#This Row],[Datum]],"T.M.")&amp;")","")</f>
        <v/>
      </c>
      <c r="Z311" s="13" t="e" cm="1">
        <f t="array" ref="Z311">tab_plan[[#This Row],[Datum]]=INDEX(tab_feiertage[Datum],SMALL(IF((tab_feiertage[Datum]=tab_plan[[#This Row],[Datum]])*(tab_feiertage[Gültigkeit]="x"),ROW(tab_feiertage[Datum])-31),1))</f>
        <v>#NUM!</v>
      </c>
    </row>
    <row r="312" spans="1:26" x14ac:dyDescent="0.25">
      <c r="A312" s="10" t="str">
        <f>TEXT(tab_plan[[#This Row],[Datum]],"TTTT")</f>
        <v>Donnerstag</v>
      </c>
      <c r="B312" s="9">
        <f t="shared" si="4"/>
        <v>44504</v>
      </c>
      <c r="C312" s="6"/>
      <c r="D312" s="6" t="str" cm="1">
        <f t="array" ref="D312">IFERROR(INDEX(tab_plan[Text],SMALL(IF(tab_plan[1. Wdh. am]=tab_plan[[#This Row],[Datum]],ROW(tab_plan[1. Wdh. am])-4),1)),"")</f>
        <v/>
      </c>
      <c r="E312" s="6" t="str" cm="1">
        <f t="array" ref="E312">IFERROR(INDEX(tab_plan[Text],SMALL(IF(tab_plan[2. Wdh. am]=tab_plan[[#This Row],[Datum]],ROW(tab_plan[2. Wdh. am])-4),1)),"")</f>
        <v/>
      </c>
      <c r="F312" s="6" t="str" cm="1">
        <f t="array" ref="F312">IFERROR(INDEX(tab_plan[Text],SMALL(IF(tab_plan[3. Wdh. am]=tab_plan[[#This Row],[Datum]],ROW(tab_plan[3. Wdh. am])-4),1)),"")</f>
        <v/>
      </c>
      <c r="G312" s="6" t="str" cm="1">
        <f t="array" ref="G312">IFERROR(INDEX(tab_plan[Text],SMALL(IF(tab_plan[4. Wdh. am]=tab_plan[[#This Row],[Datum]],ROW(tab_plan[4. Wdh. am])-4),1)),"")</f>
        <v/>
      </c>
      <c r="H312" s="6" t="str" cm="1">
        <f t="array" ref="H312">IFERROR(INDEX(tab_plan[Text],SMALL(IF(tab_plan[5. Wdh. am]=tab_plan[[#This Row],[Datum]],ROW(tab_plan[5. Wdh. am])-4),1)),"")</f>
        <v/>
      </c>
      <c r="I312" s="6" t="str" cm="1">
        <f t="array" ref="I312">IFERROR(INDEX(tab_plan[Text],SMALL(IF(tab_plan[6. Wdh. am]=tab_plan[[#This Row],[Datum]],ROW(tab_plan[6. Wdh. am])-4),1)),"")</f>
        <v/>
      </c>
      <c r="J312" s="6" t="str" cm="1">
        <f t="array" ref="J312">IFERROR(INDEX(tab_plan[Text],SMALL(IF(tab_plan[7. Wdh. am]=tab_plan[[#This Row],[Datum]],ROW(tab_plan[7. Wdh. am])-4),1)),"")</f>
        <v/>
      </c>
      <c r="K312" s="13">
        <f>IF(tab_plan[[#This Row],[1. Wdh. ]]&lt;&gt;"",tab_plan[[#This Row],[1. Wdh. ]],IFERROR(tab_plan[[#This Row],[Datum]]+VLOOKUP(tab_plan[[#This Row],[Wochentag]],tab_wiederholung[],2,0),""))</f>
        <v>44504</v>
      </c>
      <c r="L312" s="13">
        <f>IF(tab_plan[[#This Row],[2. Wdh. ]]&lt;&gt;"",tab_plan[[#This Row],[2. Wdh. ]],IFERROR(tab_plan[[#This Row],[Datum]]+VLOOKUP(tab_plan[[#This Row],[Wochentag]],tab_wiederholung[],3,0),""))</f>
        <v>44505</v>
      </c>
      <c r="M312" s="13">
        <f>IF(tab_plan[[#This Row],[3. Wdh. ]]&lt;&gt;"",tab_plan[[#This Row],[3. Wdh. ]],IFERROR(tab_plan[[#This Row],[Datum]]+VLOOKUP(tab_plan[[#This Row],[Wochentag]],tab_wiederholung[],4,0),""))</f>
        <v>44507</v>
      </c>
      <c r="N312" s="13">
        <f>IF(tab_plan[[#This Row],[4. Wdh. ]]&lt;&gt;"",tab_plan[[#This Row],[4. Wdh. ]],IFERROR(tab_plan[[#This Row],[Datum]]+VLOOKUP(tab_plan[[#This Row],[Wochentag]],tab_wiederholung[],5,0),""))</f>
        <v>44511</v>
      </c>
      <c r="O312" s="13">
        <f>IF(tab_plan[[#This Row],[5. Wdh. ]]&lt;&gt;"",tab_plan[[#This Row],[5. Wdh. ]],IFERROR(tab_plan[[#This Row],[Datum]]+VLOOKUP(tab_plan[[#This Row],[Wochentag]],tab_wiederholung[],6,0),""))</f>
        <v>44525</v>
      </c>
      <c r="P312" s="13">
        <f>IF(tab_plan[[#This Row],[6. Wdh. ]]&lt;&gt;"",tab_plan[[#This Row],[6. Wdh. ]],IFERROR(tab_plan[[#This Row],[Datum]]+VLOOKUP(tab_plan[[#This Row],[Wochentag]],tab_wiederholung[],7,0),""))</f>
        <v>44560</v>
      </c>
      <c r="Q312" s="13">
        <f>IF(tab_plan[[#This Row],[7. Wdh. ]]&lt;&gt;"",tab_plan[[#This Row],[7. Wdh. ]],IFERROR(tab_plan[[#This Row],[Datum]]+VLOOKUP(tab_plan[[#This Row],[Wochentag]],tab_wiederholung[],8,0),""))</f>
        <v>44868</v>
      </c>
      <c r="R312" s="13"/>
      <c r="S312" s="13"/>
      <c r="T312" s="13"/>
      <c r="U312" s="13"/>
      <c r="V312" s="13"/>
      <c r="W312" s="13"/>
      <c r="X312" s="13"/>
      <c r="Y312" s="13" t="str">
        <f>IF(tab_plan[[#This Row],[Aufgabe]]&lt;&gt;"",tab_plan[[#This Row],[Aufgabe]]&amp;" ("&amp;TEXT(tab_plan[[#This Row],[Datum]],"T.M.")&amp;")","")</f>
        <v/>
      </c>
      <c r="Z312" s="13" t="e" cm="1">
        <f t="array" ref="Z312">tab_plan[[#This Row],[Datum]]=INDEX(tab_feiertage[Datum],SMALL(IF((tab_feiertage[Datum]=tab_plan[[#This Row],[Datum]])*(tab_feiertage[Gültigkeit]="x"),ROW(tab_feiertage[Datum])-31),1))</f>
        <v>#NUM!</v>
      </c>
    </row>
    <row r="313" spans="1:26" x14ac:dyDescent="0.25">
      <c r="A313" s="10" t="str">
        <f>TEXT(tab_plan[[#This Row],[Datum]],"TTTT")</f>
        <v>Freitag</v>
      </c>
      <c r="B313" s="9">
        <f t="shared" si="4"/>
        <v>44505</v>
      </c>
      <c r="C313" s="6"/>
      <c r="D313" s="6" t="str" cm="1">
        <f t="array" ref="D313">IFERROR(INDEX(tab_plan[Text],SMALL(IF(tab_plan[1. Wdh. am]=tab_plan[[#This Row],[Datum]],ROW(tab_plan[1. Wdh. am])-4),1)),"")</f>
        <v/>
      </c>
      <c r="E313" s="6" t="str" cm="1">
        <f t="array" ref="E313">IFERROR(INDEX(tab_plan[Text],SMALL(IF(tab_plan[2. Wdh. am]=tab_plan[[#This Row],[Datum]],ROW(tab_plan[2. Wdh. am])-4),1)),"")</f>
        <v/>
      </c>
      <c r="F313" s="6" t="str" cm="1">
        <f t="array" ref="F313">IFERROR(INDEX(tab_plan[Text],SMALL(IF(tab_plan[3. Wdh. am]=tab_plan[[#This Row],[Datum]],ROW(tab_plan[3. Wdh. am])-4),1)),"")</f>
        <v/>
      </c>
      <c r="G313" s="6" t="str" cm="1">
        <f t="array" ref="G313">IFERROR(INDEX(tab_plan[Text],SMALL(IF(tab_plan[4. Wdh. am]=tab_plan[[#This Row],[Datum]],ROW(tab_plan[4. Wdh. am])-4),1)),"")</f>
        <v/>
      </c>
      <c r="H313" s="6" t="str" cm="1">
        <f t="array" ref="H313">IFERROR(INDEX(tab_plan[Text],SMALL(IF(tab_plan[5. Wdh. am]=tab_plan[[#This Row],[Datum]],ROW(tab_plan[5. Wdh. am])-4),1)),"")</f>
        <v/>
      </c>
      <c r="I313" s="6" t="str" cm="1">
        <f t="array" ref="I313">IFERROR(INDEX(tab_plan[Text],SMALL(IF(tab_plan[6. Wdh. am]=tab_plan[[#This Row],[Datum]],ROW(tab_plan[6. Wdh. am])-4),1)),"")</f>
        <v/>
      </c>
      <c r="J313" s="6" t="str" cm="1">
        <f t="array" ref="J313">IFERROR(INDEX(tab_plan[Text],SMALL(IF(tab_plan[7. Wdh. am]=tab_plan[[#This Row],[Datum]],ROW(tab_plan[7. Wdh. am])-4),1)),"")</f>
        <v/>
      </c>
      <c r="K313" s="13">
        <f>IF(tab_plan[[#This Row],[1. Wdh. ]]&lt;&gt;"",tab_plan[[#This Row],[1. Wdh. ]],IFERROR(tab_plan[[#This Row],[Datum]]+VLOOKUP(tab_plan[[#This Row],[Wochentag]],tab_wiederholung[],2,0),""))</f>
        <v>44505</v>
      </c>
      <c r="L313" s="13">
        <f>IF(tab_plan[[#This Row],[2. Wdh. ]]&lt;&gt;"",tab_plan[[#This Row],[2. Wdh. ]],IFERROR(tab_plan[[#This Row],[Datum]]+VLOOKUP(tab_plan[[#This Row],[Wochentag]],tab_wiederholung[],3,0),""))</f>
        <v>44506</v>
      </c>
      <c r="M313" s="13">
        <f>IF(tab_plan[[#This Row],[3. Wdh. ]]&lt;&gt;"",tab_plan[[#This Row],[3. Wdh. ]],IFERROR(tab_plan[[#This Row],[Datum]]+VLOOKUP(tab_plan[[#This Row],[Wochentag]],tab_wiederholung[],4,0),""))</f>
        <v>44508</v>
      </c>
      <c r="N313" s="13">
        <f>IF(tab_plan[[#This Row],[4. Wdh. ]]&lt;&gt;"",tab_plan[[#This Row],[4. Wdh. ]],IFERROR(tab_plan[[#This Row],[Datum]]+VLOOKUP(tab_plan[[#This Row],[Wochentag]],tab_wiederholung[],5,0),""))</f>
        <v>44512</v>
      </c>
      <c r="O313" s="13">
        <f>IF(tab_plan[[#This Row],[5. Wdh. ]]&lt;&gt;"",tab_plan[[#This Row],[5. Wdh. ]],IFERROR(tab_plan[[#This Row],[Datum]]+VLOOKUP(tab_plan[[#This Row],[Wochentag]],tab_wiederholung[],6,0),""))</f>
        <v>44526</v>
      </c>
      <c r="P313" s="13">
        <f>IF(tab_plan[[#This Row],[6. Wdh. ]]&lt;&gt;"",tab_plan[[#This Row],[6. Wdh. ]],IFERROR(tab_plan[[#This Row],[Datum]]+VLOOKUP(tab_plan[[#This Row],[Wochentag]],tab_wiederholung[],7,0),""))</f>
        <v>44561</v>
      </c>
      <c r="Q313" s="13">
        <f>IF(tab_plan[[#This Row],[7. Wdh. ]]&lt;&gt;"",tab_plan[[#This Row],[7. Wdh. ]],IFERROR(tab_plan[[#This Row],[Datum]]+VLOOKUP(tab_plan[[#This Row],[Wochentag]],tab_wiederholung[],8,0),""))</f>
        <v>44869</v>
      </c>
      <c r="R313" s="13"/>
      <c r="S313" s="13"/>
      <c r="T313" s="13"/>
      <c r="U313" s="13"/>
      <c r="V313" s="13"/>
      <c r="W313" s="13"/>
      <c r="X313" s="13"/>
      <c r="Y313" s="13" t="str">
        <f>IF(tab_plan[[#This Row],[Aufgabe]]&lt;&gt;"",tab_plan[[#This Row],[Aufgabe]]&amp;" ("&amp;TEXT(tab_plan[[#This Row],[Datum]],"T.M.")&amp;")","")</f>
        <v/>
      </c>
      <c r="Z313" s="13" t="e" cm="1">
        <f t="array" ref="Z313">tab_plan[[#This Row],[Datum]]=INDEX(tab_feiertage[Datum],SMALL(IF((tab_feiertage[Datum]=tab_plan[[#This Row],[Datum]])*(tab_feiertage[Gültigkeit]="x"),ROW(tab_feiertage[Datum])-31),1))</f>
        <v>#NUM!</v>
      </c>
    </row>
    <row r="314" spans="1:26" x14ac:dyDescent="0.25">
      <c r="A314" s="10" t="str">
        <f>TEXT(tab_plan[[#This Row],[Datum]],"TTTT")</f>
        <v>Samstag</v>
      </c>
      <c r="B314" s="9">
        <f t="shared" si="4"/>
        <v>44506</v>
      </c>
      <c r="C314" s="6"/>
      <c r="D314" s="6" t="str" cm="1">
        <f t="array" ref="D314">IFERROR(INDEX(tab_plan[Text],SMALL(IF(tab_plan[1. Wdh. am]=tab_plan[[#This Row],[Datum]],ROW(tab_plan[1. Wdh. am])-4),1)),"")</f>
        <v/>
      </c>
      <c r="E314" s="6" t="str" cm="1">
        <f t="array" ref="E314">IFERROR(INDEX(tab_plan[Text],SMALL(IF(tab_plan[2. Wdh. am]=tab_plan[[#This Row],[Datum]],ROW(tab_plan[2. Wdh. am])-4),1)),"")</f>
        <v/>
      </c>
      <c r="F314" s="6" t="str" cm="1">
        <f t="array" ref="F314">IFERROR(INDEX(tab_plan[Text],SMALL(IF(tab_plan[3. Wdh. am]=tab_plan[[#This Row],[Datum]],ROW(tab_plan[3. Wdh. am])-4),1)),"")</f>
        <v/>
      </c>
      <c r="G314" s="6" t="str" cm="1">
        <f t="array" ref="G314">IFERROR(INDEX(tab_plan[Text],SMALL(IF(tab_plan[4. Wdh. am]=tab_plan[[#This Row],[Datum]],ROW(tab_plan[4. Wdh. am])-4),1)),"")</f>
        <v/>
      </c>
      <c r="H314" s="6" t="str" cm="1">
        <f t="array" ref="H314">IFERROR(INDEX(tab_plan[Text],SMALL(IF(tab_plan[5. Wdh. am]=tab_plan[[#This Row],[Datum]],ROW(tab_plan[5. Wdh. am])-4),1)),"")</f>
        <v/>
      </c>
      <c r="I314" s="6" t="str" cm="1">
        <f t="array" ref="I314">IFERROR(INDEX(tab_plan[Text],SMALL(IF(tab_plan[6. Wdh. am]=tab_plan[[#This Row],[Datum]],ROW(tab_plan[6. Wdh. am])-4),1)),"")</f>
        <v/>
      </c>
      <c r="J314" s="6" t="str" cm="1">
        <f t="array" ref="J314">IFERROR(INDEX(tab_plan[Text],SMALL(IF(tab_plan[7. Wdh. am]=tab_plan[[#This Row],[Datum]],ROW(tab_plan[7. Wdh. am])-4),1)),"")</f>
        <v/>
      </c>
      <c r="K314" s="13">
        <f>IF(tab_plan[[#This Row],[1. Wdh. ]]&lt;&gt;"",tab_plan[[#This Row],[1. Wdh. ]],IFERROR(tab_plan[[#This Row],[Datum]]+VLOOKUP(tab_plan[[#This Row],[Wochentag]],tab_wiederholung[],2,0),""))</f>
        <v>44506</v>
      </c>
      <c r="L314" s="13">
        <f>IF(tab_plan[[#This Row],[2. Wdh. ]]&lt;&gt;"",tab_plan[[#This Row],[2. Wdh. ]],IFERROR(tab_plan[[#This Row],[Datum]]+VLOOKUP(tab_plan[[#This Row],[Wochentag]],tab_wiederholung[],3,0),""))</f>
        <v>44507</v>
      </c>
      <c r="M314" s="13">
        <f>IF(tab_plan[[#This Row],[3. Wdh. ]]&lt;&gt;"",tab_plan[[#This Row],[3. Wdh. ]],IFERROR(tab_plan[[#This Row],[Datum]]+VLOOKUP(tab_plan[[#This Row],[Wochentag]],tab_wiederholung[],4,0),""))</f>
        <v>44509</v>
      </c>
      <c r="N314" s="13">
        <f>IF(tab_plan[[#This Row],[4. Wdh. ]]&lt;&gt;"",tab_plan[[#This Row],[4. Wdh. ]],IFERROR(tab_plan[[#This Row],[Datum]]+VLOOKUP(tab_plan[[#This Row],[Wochentag]],tab_wiederholung[],5,0),""))</f>
        <v>44513</v>
      </c>
      <c r="O314" s="13">
        <f>IF(tab_plan[[#This Row],[5. Wdh. ]]&lt;&gt;"",tab_plan[[#This Row],[5. Wdh. ]],IFERROR(tab_plan[[#This Row],[Datum]]+VLOOKUP(tab_plan[[#This Row],[Wochentag]],tab_wiederholung[],6,0),""))</f>
        <v>44527</v>
      </c>
      <c r="P314" s="13">
        <f>IF(tab_plan[[#This Row],[6. Wdh. ]]&lt;&gt;"",tab_plan[[#This Row],[6. Wdh. ]],IFERROR(tab_plan[[#This Row],[Datum]]+VLOOKUP(tab_plan[[#This Row],[Wochentag]],tab_wiederholung[],7,0),""))</f>
        <v>44562</v>
      </c>
      <c r="Q314" s="13">
        <f>IF(tab_plan[[#This Row],[7. Wdh. ]]&lt;&gt;"",tab_plan[[#This Row],[7. Wdh. ]],IFERROR(tab_plan[[#This Row],[Datum]]+VLOOKUP(tab_plan[[#This Row],[Wochentag]],tab_wiederholung[],8,0),""))</f>
        <v>44870</v>
      </c>
      <c r="R314" s="13"/>
      <c r="S314" s="13"/>
      <c r="T314" s="13"/>
      <c r="U314" s="13"/>
      <c r="V314" s="13"/>
      <c r="W314" s="13"/>
      <c r="X314" s="13"/>
      <c r="Y314" s="13" t="str">
        <f>IF(tab_plan[[#This Row],[Aufgabe]]&lt;&gt;"",tab_plan[[#This Row],[Aufgabe]]&amp;" ("&amp;TEXT(tab_plan[[#This Row],[Datum]],"T.M.")&amp;")","")</f>
        <v/>
      </c>
      <c r="Z314" s="13" t="e" cm="1">
        <f t="array" ref="Z314">tab_plan[[#This Row],[Datum]]=INDEX(tab_feiertage[Datum],SMALL(IF((tab_feiertage[Datum]=tab_plan[[#This Row],[Datum]])*(tab_feiertage[Gültigkeit]="x"),ROW(tab_feiertage[Datum])-31),1))</f>
        <v>#NUM!</v>
      </c>
    </row>
    <row r="315" spans="1:26" x14ac:dyDescent="0.25">
      <c r="A315" s="10" t="str">
        <f>TEXT(tab_plan[[#This Row],[Datum]],"TTTT")</f>
        <v>Sonntag</v>
      </c>
      <c r="B315" s="9">
        <f t="shared" si="4"/>
        <v>44507</v>
      </c>
      <c r="C315" s="6"/>
      <c r="D315" s="6" t="str" cm="1">
        <f t="array" ref="D315">IFERROR(INDEX(tab_plan[Text],SMALL(IF(tab_plan[1. Wdh. am]=tab_plan[[#This Row],[Datum]],ROW(tab_plan[1. Wdh. am])-4),1)),"")</f>
        <v/>
      </c>
      <c r="E315" s="6" t="str" cm="1">
        <f t="array" ref="E315">IFERROR(INDEX(tab_plan[Text],SMALL(IF(tab_plan[2. Wdh. am]=tab_plan[[#This Row],[Datum]],ROW(tab_plan[2. Wdh. am])-4),1)),"")</f>
        <v/>
      </c>
      <c r="F315" s="6" t="str" cm="1">
        <f t="array" ref="F315">IFERROR(INDEX(tab_plan[Text],SMALL(IF(tab_plan[3. Wdh. am]=tab_plan[[#This Row],[Datum]],ROW(tab_plan[3. Wdh. am])-4),1)),"")</f>
        <v/>
      </c>
      <c r="G315" s="6" t="str" cm="1">
        <f t="array" ref="G315">IFERROR(INDEX(tab_plan[Text],SMALL(IF(tab_plan[4. Wdh. am]=tab_plan[[#This Row],[Datum]],ROW(tab_plan[4. Wdh. am])-4),1)),"")</f>
        <v/>
      </c>
      <c r="H315" s="6" t="str" cm="1">
        <f t="array" ref="H315">IFERROR(INDEX(tab_plan[Text],SMALL(IF(tab_plan[5. Wdh. am]=tab_plan[[#This Row],[Datum]],ROW(tab_plan[5. Wdh. am])-4),1)),"")</f>
        <v/>
      </c>
      <c r="I315" s="6" t="str" cm="1">
        <f t="array" ref="I315">IFERROR(INDEX(tab_plan[Text],SMALL(IF(tab_plan[6. Wdh. am]=tab_plan[[#This Row],[Datum]],ROW(tab_plan[6. Wdh. am])-4),1)),"")</f>
        <v/>
      </c>
      <c r="J315" s="6" t="str" cm="1">
        <f t="array" ref="J315">IFERROR(INDEX(tab_plan[Text],SMALL(IF(tab_plan[7. Wdh. am]=tab_plan[[#This Row],[Datum]],ROW(tab_plan[7. Wdh. am])-4),1)),"")</f>
        <v/>
      </c>
      <c r="K315" s="13">
        <f>IF(tab_plan[[#This Row],[1. Wdh. ]]&lt;&gt;"",tab_plan[[#This Row],[1. Wdh. ]],IFERROR(tab_plan[[#This Row],[Datum]]+VLOOKUP(tab_plan[[#This Row],[Wochentag]],tab_wiederholung[],2,0),""))</f>
        <v>44507</v>
      </c>
      <c r="L315" s="13">
        <f>IF(tab_plan[[#This Row],[2. Wdh. ]]&lt;&gt;"",tab_plan[[#This Row],[2. Wdh. ]],IFERROR(tab_plan[[#This Row],[Datum]]+VLOOKUP(tab_plan[[#This Row],[Wochentag]],tab_wiederholung[],3,0),""))</f>
        <v>44508</v>
      </c>
      <c r="M315" s="13">
        <f>IF(tab_plan[[#This Row],[3. Wdh. ]]&lt;&gt;"",tab_plan[[#This Row],[3. Wdh. ]],IFERROR(tab_plan[[#This Row],[Datum]]+VLOOKUP(tab_plan[[#This Row],[Wochentag]],tab_wiederholung[],4,0),""))</f>
        <v>44510</v>
      </c>
      <c r="N315" s="13">
        <f>IF(tab_plan[[#This Row],[4. Wdh. ]]&lt;&gt;"",tab_plan[[#This Row],[4. Wdh. ]],IFERROR(tab_plan[[#This Row],[Datum]]+VLOOKUP(tab_plan[[#This Row],[Wochentag]],tab_wiederholung[],5,0),""))</f>
        <v>44514</v>
      </c>
      <c r="O315" s="13">
        <f>IF(tab_plan[[#This Row],[5. Wdh. ]]&lt;&gt;"",tab_plan[[#This Row],[5. Wdh. ]],IFERROR(tab_plan[[#This Row],[Datum]]+VLOOKUP(tab_plan[[#This Row],[Wochentag]],tab_wiederholung[],6,0),""))</f>
        <v>44528</v>
      </c>
      <c r="P315" s="13">
        <f>IF(tab_plan[[#This Row],[6. Wdh. ]]&lt;&gt;"",tab_plan[[#This Row],[6. Wdh. ]],IFERROR(tab_plan[[#This Row],[Datum]]+VLOOKUP(tab_plan[[#This Row],[Wochentag]],tab_wiederholung[],7,0),""))</f>
        <v>44563</v>
      </c>
      <c r="Q315" s="13">
        <f>IF(tab_plan[[#This Row],[7. Wdh. ]]&lt;&gt;"",tab_plan[[#This Row],[7. Wdh. ]],IFERROR(tab_plan[[#This Row],[Datum]]+VLOOKUP(tab_plan[[#This Row],[Wochentag]],tab_wiederholung[],8,0),""))</f>
        <v>44871</v>
      </c>
      <c r="R315" s="13"/>
      <c r="S315" s="13"/>
      <c r="T315" s="13"/>
      <c r="U315" s="13"/>
      <c r="V315" s="13"/>
      <c r="W315" s="13"/>
      <c r="X315" s="13"/>
      <c r="Y315" s="13" t="str">
        <f>IF(tab_plan[[#This Row],[Aufgabe]]&lt;&gt;"",tab_plan[[#This Row],[Aufgabe]]&amp;" ("&amp;TEXT(tab_plan[[#This Row],[Datum]],"T.M.")&amp;")","")</f>
        <v/>
      </c>
      <c r="Z315" s="13" t="e" cm="1">
        <f t="array" ref="Z315">tab_plan[[#This Row],[Datum]]=INDEX(tab_feiertage[Datum],SMALL(IF((tab_feiertage[Datum]=tab_plan[[#This Row],[Datum]])*(tab_feiertage[Gültigkeit]="x"),ROW(tab_feiertage[Datum])-31),1))</f>
        <v>#NUM!</v>
      </c>
    </row>
    <row r="316" spans="1:26" x14ac:dyDescent="0.25">
      <c r="A316" s="10" t="str">
        <f>TEXT(tab_plan[[#This Row],[Datum]],"TTTT")</f>
        <v>Montag</v>
      </c>
      <c r="B316" s="9">
        <f t="shared" si="4"/>
        <v>44508</v>
      </c>
      <c r="C316" s="6"/>
      <c r="D316" s="6" t="str" cm="1">
        <f t="array" ref="D316">IFERROR(INDEX(tab_plan[Text],SMALL(IF(tab_plan[1. Wdh. am]=tab_plan[[#This Row],[Datum]],ROW(tab_plan[1. Wdh. am])-4),1)),"")</f>
        <v/>
      </c>
      <c r="E316" s="6" t="str" cm="1">
        <f t="array" ref="E316">IFERROR(INDEX(tab_plan[Text],SMALL(IF(tab_plan[2. Wdh. am]=tab_plan[[#This Row],[Datum]],ROW(tab_plan[2. Wdh. am])-4),1)),"")</f>
        <v/>
      </c>
      <c r="F316" s="6" t="str" cm="1">
        <f t="array" ref="F316">IFERROR(INDEX(tab_plan[Text],SMALL(IF(tab_plan[3. Wdh. am]=tab_plan[[#This Row],[Datum]],ROW(tab_plan[3. Wdh. am])-4),1)),"")</f>
        <v/>
      </c>
      <c r="G316" s="6" t="str" cm="1">
        <f t="array" ref="G316">IFERROR(INDEX(tab_plan[Text],SMALL(IF(tab_plan[4. Wdh. am]=tab_plan[[#This Row],[Datum]],ROW(tab_plan[4. Wdh. am])-4),1)),"")</f>
        <v/>
      </c>
      <c r="H316" s="6" t="str" cm="1">
        <f t="array" ref="H316">IFERROR(INDEX(tab_plan[Text],SMALL(IF(tab_plan[5. Wdh. am]=tab_plan[[#This Row],[Datum]],ROW(tab_plan[5. Wdh. am])-4),1)),"")</f>
        <v/>
      </c>
      <c r="I316" s="6" t="str" cm="1">
        <f t="array" ref="I316">IFERROR(INDEX(tab_plan[Text],SMALL(IF(tab_plan[6. Wdh. am]=tab_plan[[#This Row],[Datum]],ROW(tab_plan[6. Wdh. am])-4),1)),"")</f>
        <v/>
      </c>
      <c r="J316" s="6" t="str" cm="1">
        <f t="array" ref="J316">IFERROR(INDEX(tab_plan[Text],SMALL(IF(tab_plan[7. Wdh. am]=tab_plan[[#This Row],[Datum]],ROW(tab_plan[7. Wdh. am])-4),1)),"")</f>
        <v/>
      </c>
      <c r="K316" s="13">
        <f>IF(tab_plan[[#This Row],[1. Wdh. ]]&lt;&gt;"",tab_plan[[#This Row],[1. Wdh. ]],IFERROR(tab_plan[[#This Row],[Datum]]+VLOOKUP(tab_plan[[#This Row],[Wochentag]],tab_wiederholung[],2,0),""))</f>
        <v>44508</v>
      </c>
      <c r="L316" s="13">
        <f>IF(tab_plan[[#This Row],[2. Wdh. ]]&lt;&gt;"",tab_plan[[#This Row],[2. Wdh. ]],IFERROR(tab_plan[[#This Row],[Datum]]+VLOOKUP(tab_plan[[#This Row],[Wochentag]],tab_wiederholung[],3,0),""))</f>
        <v>44509</v>
      </c>
      <c r="M316" s="13">
        <f>IF(tab_plan[[#This Row],[3. Wdh. ]]&lt;&gt;"",tab_plan[[#This Row],[3. Wdh. ]],IFERROR(tab_plan[[#This Row],[Datum]]+VLOOKUP(tab_plan[[#This Row],[Wochentag]],tab_wiederholung[],4,0),""))</f>
        <v>44511</v>
      </c>
      <c r="N316" s="13">
        <f>IF(tab_plan[[#This Row],[4. Wdh. ]]&lt;&gt;"",tab_plan[[#This Row],[4. Wdh. ]],IFERROR(tab_plan[[#This Row],[Datum]]+VLOOKUP(tab_plan[[#This Row],[Wochentag]],tab_wiederholung[],5,0),""))</f>
        <v>44515</v>
      </c>
      <c r="O316" s="13">
        <f>IF(tab_plan[[#This Row],[5. Wdh. ]]&lt;&gt;"",tab_plan[[#This Row],[5. Wdh. ]],IFERROR(tab_plan[[#This Row],[Datum]]+VLOOKUP(tab_plan[[#This Row],[Wochentag]],tab_wiederholung[],6,0),""))</f>
        <v>44529</v>
      </c>
      <c r="P316" s="13">
        <f>IF(tab_plan[[#This Row],[6. Wdh. ]]&lt;&gt;"",tab_plan[[#This Row],[6. Wdh. ]],IFERROR(tab_plan[[#This Row],[Datum]]+VLOOKUP(tab_plan[[#This Row],[Wochentag]],tab_wiederholung[],7,0),""))</f>
        <v>44564</v>
      </c>
      <c r="Q316" s="13">
        <f>IF(tab_plan[[#This Row],[7. Wdh. ]]&lt;&gt;"",tab_plan[[#This Row],[7. Wdh. ]],IFERROR(tab_plan[[#This Row],[Datum]]+VLOOKUP(tab_plan[[#This Row],[Wochentag]],tab_wiederholung[],8,0),""))</f>
        <v>44872</v>
      </c>
      <c r="R316" s="13"/>
      <c r="S316" s="13"/>
      <c r="T316" s="13"/>
      <c r="U316" s="13"/>
      <c r="V316" s="13"/>
      <c r="W316" s="13"/>
      <c r="X316" s="13"/>
      <c r="Y316" s="13" t="str">
        <f>IF(tab_plan[[#This Row],[Aufgabe]]&lt;&gt;"",tab_plan[[#This Row],[Aufgabe]]&amp;" ("&amp;TEXT(tab_plan[[#This Row],[Datum]],"T.M.")&amp;")","")</f>
        <v/>
      </c>
      <c r="Z316" s="13" t="e" cm="1">
        <f t="array" ref="Z316">tab_plan[[#This Row],[Datum]]=INDEX(tab_feiertage[Datum],SMALL(IF((tab_feiertage[Datum]=tab_plan[[#This Row],[Datum]])*(tab_feiertage[Gültigkeit]="x"),ROW(tab_feiertage[Datum])-31),1))</f>
        <v>#NUM!</v>
      </c>
    </row>
    <row r="317" spans="1:26" x14ac:dyDescent="0.25">
      <c r="A317" s="10" t="str">
        <f>TEXT(tab_plan[[#This Row],[Datum]],"TTTT")</f>
        <v>Dienstag</v>
      </c>
      <c r="B317" s="9">
        <f t="shared" si="4"/>
        <v>44509</v>
      </c>
      <c r="C317" s="6"/>
      <c r="D317" s="6" t="str" cm="1">
        <f t="array" ref="D317">IFERROR(INDEX(tab_plan[Text],SMALL(IF(tab_plan[1. Wdh. am]=tab_plan[[#This Row],[Datum]],ROW(tab_plan[1. Wdh. am])-4),1)),"")</f>
        <v/>
      </c>
      <c r="E317" s="6" t="str" cm="1">
        <f t="array" ref="E317">IFERROR(INDEX(tab_plan[Text],SMALL(IF(tab_plan[2. Wdh. am]=tab_plan[[#This Row],[Datum]],ROW(tab_plan[2. Wdh. am])-4),1)),"")</f>
        <v/>
      </c>
      <c r="F317" s="6" t="str" cm="1">
        <f t="array" ref="F317">IFERROR(INDEX(tab_plan[Text],SMALL(IF(tab_plan[3. Wdh. am]=tab_plan[[#This Row],[Datum]],ROW(tab_plan[3. Wdh. am])-4),1)),"")</f>
        <v/>
      </c>
      <c r="G317" s="6" t="str" cm="1">
        <f t="array" ref="G317">IFERROR(INDEX(tab_plan[Text],SMALL(IF(tab_plan[4. Wdh. am]=tab_plan[[#This Row],[Datum]],ROW(tab_plan[4. Wdh. am])-4),1)),"")</f>
        <v/>
      </c>
      <c r="H317" s="6" t="str" cm="1">
        <f t="array" ref="H317">IFERROR(INDEX(tab_plan[Text],SMALL(IF(tab_plan[5. Wdh. am]=tab_plan[[#This Row],[Datum]],ROW(tab_plan[5. Wdh. am])-4),1)),"")</f>
        <v/>
      </c>
      <c r="I317" s="6" t="str" cm="1">
        <f t="array" ref="I317">IFERROR(INDEX(tab_plan[Text],SMALL(IF(tab_plan[6. Wdh. am]=tab_plan[[#This Row],[Datum]],ROW(tab_plan[6. Wdh. am])-4),1)),"")</f>
        <v/>
      </c>
      <c r="J317" s="6" t="str" cm="1">
        <f t="array" ref="J317">IFERROR(INDEX(tab_plan[Text],SMALL(IF(tab_plan[7. Wdh. am]=tab_plan[[#This Row],[Datum]],ROW(tab_plan[7. Wdh. am])-4),1)),"")</f>
        <v/>
      </c>
      <c r="K317" s="13">
        <f>IF(tab_plan[[#This Row],[1. Wdh. ]]&lt;&gt;"",tab_plan[[#This Row],[1. Wdh. ]],IFERROR(tab_plan[[#This Row],[Datum]]+VLOOKUP(tab_plan[[#This Row],[Wochentag]],tab_wiederholung[],2,0),""))</f>
        <v>44509</v>
      </c>
      <c r="L317" s="13">
        <f>IF(tab_plan[[#This Row],[2. Wdh. ]]&lt;&gt;"",tab_plan[[#This Row],[2. Wdh. ]],IFERROR(tab_plan[[#This Row],[Datum]]+VLOOKUP(tab_plan[[#This Row],[Wochentag]],tab_wiederholung[],3,0),""))</f>
        <v>44510</v>
      </c>
      <c r="M317" s="13">
        <f>IF(tab_plan[[#This Row],[3. Wdh. ]]&lt;&gt;"",tab_plan[[#This Row],[3. Wdh. ]],IFERROR(tab_plan[[#This Row],[Datum]]+VLOOKUP(tab_plan[[#This Row],[Wochentag]],tab_wiederholung[],4,0),""))</f>
        <v>44512</v>
      </c>
      <c r="N317" s="13">
        <f>IF(tab_plan[[#This Row],[4. Wdh. ]]&lt;&gt;"",tab_plan[[#This Row],[4. Wdh. ]],IFERROR(tab_plan[[#This Row],[Datum]]+VLOOKUP(tab_plan[[#This Row],[Wochentag]],tab_wiederholung[],5,0),""))</f>
        <v>44516</v>
      </c>
      <c r="O317" s="13">
        <f>IF(tab_plan[[#This Row],[5. Wdh. ]]&lt;&gt;"",tab_plan[[#This Row],[5. Wdh. ]],IFERROR(tab_plan[[#This Row],[Datum]]+VLOOKUP(tab_plan[[#This Row],[Wochentag]],tab_wiederholung[],6,0),""))</f>
        <v>44530</v>
      </c>
      <c r="P317" s="13">
        <f>IF(tab_plan[[#This Row],[6. Wdh. ]]&lt;&gt;"",tab_plan[[#This Row],[6. Wdh. ]],IFERROR(tab_plan[[#This Row],[Datum]]+VLOOKUP(tab_plan[[#This Row],[Wochentag]],tab_wiederholung[],7,0),""))</f>
        <v>44565</v>
      </c>
      <c r="Q317" s="13">
        <f>IF(tab_plan[[#This Row],[7. Wdh. ]]&lt;&gt;"",tab_plan[[#This Row],[7. Wdh. ]],IFERROR(tab_plan[[#This Row],[Datum]]+VLOOKUP(tab_plan[[#This Row],[Wochentag]],tab_wiederholung[],8,0),""))</f>
        <v>44873</v>
      </c>
      <c r="R317" s="13"/>
      <c r="S317" s="13"/>
      <c r="T317" s="13"/>
      <c r="U317" s="13"/>
      <c r="V317" s="13"/>
      <c r="W317" s="13"/>
      <c r="X317" s="13"/>
      <c r="Y317" s="13" t="str">
        <f>IF(tab_plan[[#This Row],[Aufgabe]]&lt;&gt;"",tab_plan[[#This Row],[Aufgabe]]&amp;" ("&amp;TEXT(tab_plan[[#This Row],[Datum]],"T.M.")&amp;")","")</f>
        <v/>
      </c>
      <c r="Z317" s="13" t="e" cm="1">
        <f t="array" ref="Z317">tab_plan[[#This Row],[Datum]]=INDEX(tab_feiertage[Datum],SMALL(IF((tab_feiertage[Datum]=tab_plan[[#This Row],[Datum]])*(tab_feiertage[Gültigkeit]="x"),ROW(tab_feiertage[Datum])-31),1))</f>
        <v>#NUM!</v>
      </c>
    </row>
    <row r="318" spans="1:26" x14ac:dyDescent="0.25">
      <c r="A318" s="10" t="str">
        <f>TEXT(tab_plan[[#This Row],[Datum]],"TTTT")</f>
        <v>Mittwoch</v>
      </c>
      <c r="B318" s="9">
        <f t="shared" si="4"/>
        <v>44510</v>
      </c>
      <c r="C318" s="6"/>
      <c r="D318" s="6" t="str" cm="1">
        <f t="array" ref="D318">IFERROR(INDEX(tab_plan[Text],SMALL(IF(tab_plan[1. Wdh. am]=tab_plan[[#This Row],[Datum]],ROW(tab_plan[1. Wdh. am])-4),1)),"")</f>
        <v/>
      </c>
      <c r="E318" s="6" t="str" cm="1">
        <f t="array" ref="E318">IFERROR(INDEX(tab_plan[Text],SMALL(IF(tab_plan[2. Wdh. am]=tab_plan[[#This Row],[Datum]],ROW(tab_plan[2. Wdh. am])-4),1)),"")</f>
        <v/>
      </c>
      <c r="F318" s="6" t="str" cm="1">
        <f t="array" ref="F318">IFERROR(INDEX(tab_plan[Text],SMALL(IF(tab_plan[3. Wdh. am]=tab_plan[[#This Row],[Datum]],ROW(tab_plan[3. Wdh. am])-4),1)),"")</f>
        <v/>
      </c>
      <c r="G318" s="6" t="str" cm="1">
        <f t="array" ref="G318">IFERROR(INDEX(tab_plan[Text],SMALL(IF(tab_plan[4. Wdh. am]=tab_plan[[#This Row],[Datum]],ROW(tab_plan[4. Wdh. am])-4),1)),"")</f>
        <v/>
      </c>
      <c r="H318" s="6" t="str" cm="1">
        <f t="array" ref="H318">IFERROR(INDEX(tab_plan[Text],SMALL(IF(tab_plan[5. Wdh. am]=tab_plan[[#This Row],[Datum]],ROW(tab_plan[5. Wdh. am])-4),1)),"")</f>
        <v/>
      </c>
      <c r="I318" s="6" t="str" cm="1">
        <f t="array" ref="I318">IFERROR(INDEX(tab_plan[Text],SMALL(IF(tab_plan[6. Wdh. am]=tab_plan[[#This Row],[Datum]],ROW(tab_plan[6. Wdh. am])-4),1)),"")</f>
        <v/>
      </c>
      <c r="J318" s="6" t="str" cm="1">
        <f t="array" ref="J318">IFERROR(INDEX(tab_plan[Text],SMALL(IF(tab_plan[7. Wdh. am]=tab_plan[[#This Row],[Datum]],ROW(tab_plan[7. Wdh. am])-4),1)),"")</f>
        <v/>
      </c>
      <c r="K318" s="13">
        <f>IF(tab_plan[[#This Row],[1. Wdh. ]]&lt;&gt;"",tab_plan[[#This Row],[1. Wdh. ]],IFERROR(tab_plan[[#This Row],[Datum]]+VLOOKUP(tab_plan[[#This Row],[Wochentag]],tab_wiederholung[],2,0),""))</f>
        <v>44510</v>
      </c>
      <c r="L318" s="13">
        <f>IF(tab_plan[[#This Row],[2. Wdh. ]]&lt;&gt;"",tab_plan[[#This Row],[2. Wdh. ]],IFERROR(tab_plan[[#This Row],[Datum]]+VLOOKUP(tab_plan[[#This Row],[Wochentag]],tab_wiederholung[],3,0),""))</f>
        <v>44511</v>
      </c>
      <c r="M318" s="13">
        <f>IF(tab_plan[[#This Row],[3. Wdh. ]]&lt;&gt;"",tab_plan[[#This Row],[3. Wdh. ]],IFERROR(tab_plan[[#This Row],[Datum]]+VLOOKUP(tab_plan[[#This Row],[Wochentag]],tab_wiederholung[],4,0),""))</f>
        <v>44513</v>
      </c>
      <c r="N318" s="13">
        <f>IF(tab_plan[[#This Row],[4. Wdh. ]]&lt;&gt;"",tab_plan[[#This Row],[4. Wdh. ]],IFERROR(tab_plan[[#This Row],[Datum]]+VLOOKUP(tab_plan[[#This Row],[Wochentag]],tab_wiederholung[],5,0),""))</f>
        <v>44517</v>
      </c>
      <c r="O318" s="13">
        <f>IF(tab_plan[[#This Row],[5. Wdh. ]]&lt;&gt;"",tab_plan[[#This Row],[5. Wdh. ]],IFERROR(tab_plan[[#This Row],[Datum]]+VLOOKUP(tab_plan[[#This Row],[Wochentag]],tab_wiederholung[],6,0),""))</f>
        <v>44531</v>
      </c>
      <c r="P318" s="13">
        <f>IF(tab_plan[[#This Row],[6. Wdh. ]]&lt;&gt;"",tab_plan[[#This Row],[6. Wdh. ]],IFERROR(tab_plan[[#This Row],[Datum]]+VLOOKUP(tab_plan[[#This Row],[Wochentag]],tab_wiederholung[],7,0),""))</f>
        <v>44566</v>
      </c>
      <c r="Q318" s="13">
        <f>IF(tab_plan[[#This Row],[7. Wdh. ]]&lt;&gt;"",tab_plan[[#This Row],[7. Wdh. ]],IFERROR(tab_plan[[#This Row],[Datum]]+VLOOKUP(tab_plan[[#This Row],[Wochentag]],tab_wiederholung[],8,0),""))</f>
        <v>44874</v>
      </c>
      <c r="R318" s="13"/>
      <c r="S318" s="13"/>
      <c r="T318" s="13"/>
      <c r="U318" s="13"/>
      <c r="V318" s="13"/>
      <c r="W318" s="13"/>
      <c r="X318" s="13"/>
      <c r="Y318" s="13" t="str">
        <f>IF(tab_plan[[#This Row],[Aufgabe]]&lt;&gt;"",tab_plan[[#This Row],[Aufgabe]]&amp;" ("&amp;TEXT(tab_plan[[#This Row],[Datum]],"T.M.")&amp;")","")</f>
        <v/>
      </c>
      <c r="Z318" s="13" t="e" cm="1">
        <f t="array" ref="Z318">tab_plan[[#This Row],[Datum]]=INDEX(tab_feiertage[Datum],SMALL(IF((tab_feiertage[Datum]=tab_plan[[#This Row],[Datum]])*(tab_feiertage[Gültigkeit]="x"),ROW(tab_feiertage[Datum])-31),1))</f>
        <v>#NUM!</v>
      </c>
    </row>
    <row r="319" spans="1:26" x14ac:dyDescent="0.25">
      <c r="A319" s="10" t="str">
        <f>TEXT(tab_plan[[#This Row],[Datum]],"TTTT")</f>
        <v>Donnerstag</v>
      </c>
      <c r="B319" s="9">
        <f t="shared" si="4"/>
        <v>44511</v>
      </c>
      <c r="C319" s="6"/>
      <c r="D319" s="6" t="str" cm="1">
        <f t="array" ref="D319">IFERROR(INDEX(tab_plan[Text],SMALL(IF(tab_plan[1. Wdh. am]=tab_plan[[#This Row],[Datum]],ROW(tab_plan[1. Wdh. am])-4),1)),"")</f>
        <v/>
      </c>
      <c r="E319" s="6" t="str" cm="1">
        <f t="array" ref="E319">IFERROR(INDEX(tab_plan[Text],SMALL(IF(tab_plan[2. Wdh. am]=tab_plan[[#This Row],[Datum]],ROW(tab_plan[2. Wdh. am])-4),1)),"")</f>
        <v/>
      </c>
      <c r="F319" s="6" t="str" cm="1">
        <f t="array" ref="F319">IFERROR(INDEX(tab_plan[Text],SMALL(IF(tab_plan[3. Wdh. am]=tab_plan[[#This Row],[Datum]],ROW(tab_plan[3. Wdh. am])-4),1)),"")</f>
        <v/>
      </c>
      <c r="G319" s="6" t="str" cm="1">
        <f t="array" ref="G319">IFERROR(INDEX(tab_plan[Text],SMALL(IF(tab_plan[4. Wdh. am]=tab_plan[[#This Row],[Datum]],ROW(tab_plan[4. Wdh. am])-4),1)),"")</f>
        <v/>
      </c>
      <c r="H319" s="6" t="str" cm="1">
        <f t="array" ref="H319">IFERROR(INDEX(tab_plan[Text],SMALL(IF(tab_plan[5. Wdh. am]=tab_plan[[#This Row],[Datum]],ROW(tab_plan[5. Wdh. am])-4),1)),"")</f>
        <v/>
      </c>
      <c r="I319" s="6" t="str" cm="1">
        <f t="array" ref="I319">IFERROR(INDEX(tab_plan[Text],SMALL(IF(tab_plan[6. Wdh. am]=tab_plan[[#This Row],[Datum]],ROW(tab_plan[6. Wdh. am])-4),1)),"")</f>
        <v/>
      </c>
      <c r="J319" s="6" t="str" cm="1">
        <f t="array" ref="J319">IFERROR(INDEX(tab_plan[Text],SMALL(IF(tab_plan[7. Wdh. am]=tab_plan[[#This Row],[Datum]],ROW(tab_plan[7. Wdh. am])-4),1)),"")</f>
        <v/>
      </c>
      <c r="K319" s="13">
        <f>IF(tab_plan[[#This Row],[1. Wdh. ]]&lt;&gt;"",tab_plan[[#This Row],[1. Wdh. ]],IFERROR(tab_plan[[#This Row],[Datum]]+VLOOKUP(tab_plan[[#This Row],[Wochentag]],tab_wiederholung[],2,0),""))</f>
        <v>44511</v>
      </c>
      <c r="L319" s="13">
        <f>IF(tab_plan[[#This Row],[2. Wdh. ]]&lt;&gt;"",tab_plan[[#This Row],[2. Wdh. ]],IFERROR(tab_plan[[#This Row],[Datum]]+VLOOKUP(tab_plan[[#This Row],[Wochentag]],tab_wiederholung[],3,0),""))</f>
        <v>44512</v>
      </c>
      <c r="M319" s="13">
        <f>IF(tab_plan[[#This Row],[3. Wdh. ]]&lt;&gt;"",tab_plan[[#This Row],[3. Wdh. ]],IFERROR(tab_plan[[#This Row],[Datum]]+VLOOKUP(tab_plan[[#This Row],[Wochentag]],tab_wiederholung[],4,0),""))</f>
        <v>44514</v>
      </c>
      <c r="N319" s="13">
        <f>IF(tab_plan[[#This Row],[4. Wdh. ]]&lt;&gt;"",tab_plan[[#This Row],[4. Wdh. ]],IFERROR(tab_plan[[#This Row],[Datum]]+VLOOKUP(tab_plan[[#This Row],[Wochentag]],tab_wiederholung[],5,0),""))</f>
        <v>44518</v>
      </c>
      <c r="O319" s="13">
        <f>IF(tab_plan[[#This Row],[5. Wdh. ]]&lt;&gt;"",tab_plan[[#This Row],[5. Wdh. ]],IFERROR(tab_plan[[#This Row],[Datum]]+VLOOKUP(tab_plan[[#This Row],[Wochentag]],tab_wiederholung[],6,0),""))</f>
        <v>44532</v>
      </c>
      <c r="P319" s="13">
        <f>IF(tab_plan[[#This Row],[6. Wdh. ]]&lt;&gt;"",tab_plan[[#This Row],[6. Wdh. ]],IFERROR(tab_plan[[#This Row],[Datum]]+VLOOKUP(tab_plan[[#This Row],[Wochentag]],tab_wiederholung[],7,0),""))</f>
        <v>44567</v>
      </c>
      <c r="Q319" s="13">
        <f>IF(tab_plan[[#This Row],[7. Wdh. ]]&lt;&gt;"",tab_plan[[#This Row],[7. Wdh. ]],IFERROR(tab_plan[[#This Row],[Datum]]+VLOOKUP(tab_plan[[#This Row],[Wochentag]],tab_wiederholung[],8,0),""))</f>
        <v>44875</v>
      </c>
      <c r="R319" s="13"/>
      <c r="S319" s="13"/>
      <c r="T319" s="13"/>
      <c r="U319" s="13"/>
      <c r="V319" s="13"/>
      <c r="W319" s="13"/>
      <c r="X319" s="13"/>
      <c r="Y319" s="13" t="str">
        <f>IF(tab_plan[[#This Row],[Aufgabe]]&lt;&gt;"",tab_plan[[#This Row],[Aufgabe]]&amp;" ("&amp;TEXT(tab_plan[[#This Row],[Datum]],"T.M.")&amp;")","")</f>
        <v/>
      </c>
      <c r="Z319" s="13" t="e" cm="1">
        <f t="array" ref="Z319">tab_plan[[#This Row],[Datum]]=INDEX(tab_feiertage[Datum],SMALL(IF((tab_feiertage[Datum]=tab_plan[[#This Row],[Datum]])*(tab_feiertage[Gültigkeit]="x"),ROW(tab_feiertage[Datum])-31),1))</f>
        <v>#NUM!</v>
      </c>
    </row>
    <row r="320" spans="1:26" x14ac:dyDescent="0.25">
      <c r="A320" s="10" t="str">
        <f>TEXT(tab_plan[[#This Row],[Datum]],"TTTT")</f>
        <v>Freitag</v>
      </c>
      <c r="B320" s="9">
        <f t="shared" si="4"/>
        <v>44512</v>
      </c>
      <c r="C320" s="6"/>
      <c r="D320" s="6" t="str" cm="1">
        <f t="array" ref="D320">IFERROR(INDEX(tab_plan[Text],SMALL(IF(tab_plan[1. Wdh. am]=tab_plan[[#This Row],[Datum]],ROW(tab_plan[1. Wdh. am])-4),1)),"")</f>
        <v/>
      </c>
      <c r="E320" s="6" t="str" cm="1">
        <f t="array" ref="E320">IFERROR(INDEX(tab_plan[Text],SMALL(IF(tab_plan[2. Wdh. am]=tab_plan[[#This Row],[Datum]],ROW(tab_plan[2. Wdh. am])-4),1)),"")</f>
        <v/>
      </c>
      <c r="F320" s="6" t="str" cm="1">
        <f t="array" ref="F320">IFERROR(INDEX(tab_plan[Text],SMALL(IF(tab_plan[3. Wdh. am]=tab_plan[[#This Row],[Datum]],ROW(tab_plan[3. Wdh. am])-4),1)),"")</f>
        <v/>
      </c>
      <c r="G320" s="6" t="str" cm="1">
        <f t="array" ref="G320">IFERROR(INDEX(tab_plan[Text],SMALL(IF(tab_plan[4. Wdh. am]=tab_plan[[#This Row],[Datum]],ROW(tab_plan[4. Wdh. am])-4),1)),"")</f>
        <v/>
      </c>
      <c r="H320" s="6" t="str" cm="1">
        <f t="array" ref="H320">IFERROR(INDEX(tab_plan[Text],SMALL(IF(tab_plan[5. Wdh. am]=tab_plan[[#This Row],[Datum]],ROW(tab_plan[5. Wdh. am])-4),1)),"")</f>
        <v/>
      </c>
      <c r="I320" s="6" t="str" cm="1">
        <f t="array" ref="I320">IFERROR(INDEX(tab_plan[Text],SMALL(IF(tab_plan[6. Wdh. am]=tab_plan[[#This Row],[Datum]],ROW(tab_plan[6. Wdh. am])-4),1)),"")</f>
        <v/>
      </c>
      <c r="J320" s="6" t="str" cm="1">
        <f t="array" ref="J320">IFERROR(INDEX(tab_plan[Text],SMALL(IF(tab_plan[7. Wdh. am]=tab_plan[[#This Row],[Datum]],ROW(tab_plan[7. Wdh. am])-4),1)),"")</f>
        <v/>
      </c>
      <c r="K320" s="13">
        <f>IF(tab_plan[[#This Row],[1. Wdh. ]]&lt;&gt;"",tab_plan[[#This Row],[1. Wdh. ]],IFERROR(tab_plan[[#This Row],[Datum]]+VLOOKUP(tab_plan[[#This Row],[Wochentag]],tab_wiederholung[],2,0),""))</f>
        <v>44512</v>
      </c>
      <c r="L320" s="13">
        <f>IF(tab_plan[[#This Row],[2. Wdh. ]]&lt;&gt;"",tab_plan[[#This Row],[2. Wdh. ]],IFERROR(tab_plan[[#This Row],[Datum]]+VLOOKUP(tab_plan[[#This Row],[Wochentag]],tab_wiederholung[],3,0),""))</f>
        <v>44513</v>
      </c>
      <c r="M320" s="13">
        <f>IF(tab_plan[[#This Row],[3. Wdh. ]]&lt;&gt;"",tab_plan[[#This Row],[3. Wdh. ]],IFERROR(tab_plan[[#This Row],[Datum]]+VLOOKUP(tab_plan[[#This Row],[Wochentag]],tab_wiederholung[],4,0),""))</f>
        <v>44515</v>
      </c>
      <c r="N320" s="13">
        <f>IF(tab_plan[[#This Row],[4. Wdh. ]]&lt;&gt;"",tab_plan[[#This Row],[4. Wdh. ]],IFERROR(tab_plan[[#This Row],[Datum]]+VLOOKUP(tab_plan[[#This Row],[Wochentag]],tab_wiederholung[],5,0),""))</f>
        <v>44519</v>
      </c>
      <c r="O320" s="13">
        <f>IF(tab_plan[[#This Row],[5. Wdh. ]]&lt;&gt;"",tab_plan[[#This Row],[5. Wdh. ]],IFERROR(tab_plan[[#This Row],[Datum]]+VLOOKUP(tab_plan[[#This Row],[Wochentag]],tab_wiederholung[],6,0),""))</f>
        <v>44533</v>
      </c>
      <c r="P320" s="13">
        <f>IF(tab_plan[[#This Row],[6. Wdh. ]]&lt;&gt;"",tab_plan[[#This Row],[6. Wdh. ]],IFERROR(tab_plan[[#This Row],[Datum]]+VLOOKUP(tab_plan[[#This Row],[Wochentag]],tab_wiederholung[],7,0),""))</f>
        <v>44568</v>
      </c>
      <c r="Q320" s="13">
        <f>IF(tab_plan[[#This Row],[7. Wdh. ]]&lt;&gt;"",tab_plan[[#This Row],[7. Wdh. ]],IFERROR(tab_plan[[#This Row],[Datum]]+VLOOKUP(tab_plan[[#This Row],[Wochentag]],tab_wiederholung[],8,0),""))</f>
        <v>44876</v>
      </c>
      <c r="R320" s="13"/>
      <c r="S320" s="13"/>
      <c r="T320" s="13"/>
      <c r="U320" s="13"/>
      <c r="V320" s="13"/>
      <c r="W320" s="13"/>
      <c r="X320" s="13"/>
      <c r="Y320" s="13" t="str">
        <f>IF(tab_plan[[#This Row],[Aufgabe]]&lt;&gt;"",tab_plan[[#This Row],[Aufgabe]]&amp;" ("&amp;TEXT(tab_plan[[#This Row],[Datum]],"T.M.")&amp;")","")</f>
        <v/>
      </c>
      <c r="Z320" s="13" t="e" cm="1">
        <f t="array" ref="Z320">tab_plan[[#This Row],[Datum]]=INDEX(tab_feiertage[Datum],SMALL(IF((tab_feiertage[Datum]=tab_plan[[#This Row],[Datum]])*(tab_feiertage[Gültigkeit]="x"),ROW(tab_feiertage[Datum])-31),1))</f>
        <v>#NUM!</v>
      </c>
    </row>
    <row r="321" spans="1:26" x14ac:dyDescent="0.25">
      <c r="A321" s="10" t="str">
        <f>TEXT(tab_plan[[#This Row],[Datum]],"TTTT")</f>
        <v>Samstag</v>
      </c>
      <c r="B321" s="9">
        <f t="shared" si="4"/>
        <v>44513</v>
      </c>
      <c r="C321" s="6"/>
      <c r="D321" s="6" t="str" cm="1">
        <f t="array" ref="D321">IFERROR(INDEX(tab_plan[Text],SMALL(IF(tab_plan[1. Wdh. am]=tab_plan[[#This Row],[Datum]],ROW(tab_plan[1. Wdh. am])-4),1)),"")</f>
        <v/>
      </c>
      <c r="E321" s="6" t="str" cm="1">
        <f t="array" ref="E321">IFERROR(INDEX(tab_plan[Text],SMALL(IF(tab_plan[2. Wdh. am]=tab_plan[[#This Row],[Datum]],ROW(tab_plan[2. Wdh. am])-4),1)),"")</f>
        <v/>
      </c>
      <c r="F321" s="6" t="str" cm="1">
        <f t="array" ref="F321">IFERROR(INDEX(tab_plan[Text],SMALL(IF(tab_plan[3. Wdh. am]=tab_plan[[#This Row],[Datum]],ROW(tab_plan[3. Wdh. am])-4),1)),"")</f>
        <v/>
      </c>
      <c r="G321" s="6" t="str" cm="1">
        <f t="array" ref="G321">IFERROR(INDEX(tab_plan[Text],SMALL(IF(tab_plan[4. Wdh. am]=tab_plan[[#This Row],[Datum]],ROW(tab_plan[4. Wdh. am])-4),1)),"")</f>
        <v/>
      </c>
      <c r="H321" s="6" t="str" cm="1">
        <f t="array" ref="H321">IFERROR(INDEX(tab_plan[Text],SMALL(IF(tab_plan[5. Wdh. am]=tab_plan[[#This Row],[Datum]],ROW(tab_plan[5. Wdh. am])-4),1)),"")</f>
        <v/>
      </c>
      <c r="I321" s="6" t="str" cm="1">
        <f t="array" ref="I321">IFERROR(INDEX(tab_plan[Text],SMALL(IF(tab_plan[6. Wdh. am]=tab_plan[[#This Row],[Datum]],ROW(tab_plan[6. Wdh. am])-4),1)),"")</f>
        <v/>
      </c>
      <c r="J321" s="6" t="str" cm="1">
        <f t="array" ref="J321">IFERROR(INDEX(tab_plan[Text],SMALL(IF(tab_plan[7. Wdh. am]=tab_plan[[#This Row],[Datum]],ROW(tab_plan[7. Wdh. am])-4),1)),"")</f>
        <v/>
      </c>
      <c r="K321" s="13">
        <f>IF(tab_plan[[#This Row],[1. Wdh. ]]&lt;&gt;"",tab_plan[[#This Row],[1. Wdh. ]],IFERROR(tab_plan[[#This Row],[Datum]]+VLOOKUP(tab_plan[[#This Row],[Wochentag]],tab_wiederholung[],2,0),""))</f>
        <v>44513</v>
      </c>
      <c r="L321" s="13">
        <f>IF(tab_plan[[#This Row],[2. Wdh. ]]&lt;&gt;"",tab_plan[[#This Row],[2. Wdh. ]],IFERROR(tab_plan[[#This Row],[Datum]]+VLOOKUP(tab_plan[[#This Row],[Wochentag]],tab_wiederholung[],3,0),""))</f>
        <v>44514</v>
      </c>
      <c r="M321" s="13">
        <f>IF(tab_plan[[#This Row],[3. Wdh. ]]&lt;&gt;"",tab_plan[[#This Row],[3. Wdh. ]],IFERROR(tab_plan[[#This Row],[Datum]]+VLOOKUP(tab_plan[[#This Row],[Wochentag]],tab_wiederholung[],4,0),""))</f>
        <v>44516</v>
      </c>
      <c r="N321" s="13">
        <f>IF(tab_plan[[#This Row],[4. Wdh. ]]&lt;&gt;"",tab_plan[[#This Row],[4. Wdh. ]],IFERROR(tab_plan[[#This Row],[Datum]]+VLOOKUP(tab_plan[[#This Row],[Wochentag]],tab_wiederholung[],5,0),""))</f>
        <v>44520</v>
      </c>
      <c r="O321" s="13">
        <f>IF(tab_plan[[#This Row],[5. Wdh. ]]&lt;&gt;"",tab_plan[[#This Row],[5. Wdh. ]],IFERROR(tab_plan[[#This Row],[Datum]]+VLOOKUP(tab_plan[[#This Row],[Wochentag]],tab_wiederholung[],6,0),""))</f>
        <v>44534</v>
      </c>
      <c r="P321" s="13">
        <f>IF(tab_plan[[#This Row],[6. Wdh. ]]&lt;&gt;"",tab_plan[[#This Row],[6. Wdh. ]],IFERROR(tab_plan[[#This Row],[Datum]]+VLOOKUP(tab_plan[[#This Row],[Wochentag]],tab_wiederholung[],7,0),""))</f>
        <v>44569</v>
      </c>
      <c r="Q321" s="13">
        <f>IF(tab_plan[[#This Row],[7. Wdh. ]]&lt;&gt;"",tab_plan[[#This Row],[7. Wdh. ]],IFERROR(tab_plan[[#This Row],[Datum]]+VLOOKUP(tab_plan[[#This Row],[Wochentag]],tab_wiederholung[],8,0),""))</f>
        <v>44877</v>
      </c>
      <c r="R321" s="13"/>
      <c r="S321" s="13"/>
      <c r="T321" s="13"/>
      <c r="U321" s="13"/>
      <c r="V321" s="13"/>
      <c r="W321" s="13"/>
      <c r="X321" s="13"/>
      <c r="Y321" s="13" t="str">
        <f>IF(tab_plan[[#This Row],[Aufgabe]]&lt;&gt;"",tab_plan[[#This Row],[Aufgabe]]&amp;" ("&amp;TEXT(tab_plan[[#This Row],[Datum]],"T.M.")&amp;")","")</f>
        <v/>
      </c>
      <c r="Z321" s="13" t="e" cm="1">
        <f t="array" ref="Z321">tab_plan[[#This Row],[Datum]]=INDEX(tab_feiertage[Datum],SMALL(IF((tab_feiertage[Datum]=tab_plan[[#This Row],[Datum]])*(tab_feiertage[Gültigkeit]="x"),ROW(tab_feiertage[Datum])-31),1))</f>
        <v>#NUM!</v>
      </c>
    </row>
    <row r="322" spans="1:26" x14ac:dyDescent="0.25">
      <c r="A322" s="10" t="str">
        <f>TEXT(tab_plan[[#This Row],[Datum]],"TTTT")</f>
        <v>Sonntag</v>
      </c>
      <c r="B322" s="9">
        <f t="shared" si="4"/>
        <v>44514</v>
      </c>
      <c r="C322" s="6"/>
      <c r="D322" s="6" t="str" cm="1">
        <f t="array" ref="D322">IFERROR(INDEX(tab_plan[Text],SMALL(IF(tab_plan[1. Wdh. am]=tab_plan[[#This Row],[Datum]],ROW(tab_plan[1. Wdh. am])-4),1)),"")</f>
        <v/>
      </c>
      <c r="E322" s="6" t="str" cm="1">
        <f t="array" ref="E322">IFERROR(INDEX(tab_plan[Text],SMALL(IF(tab_plan[2. Wdh. am]=tab_plan[[#This Row],[Datum]],ROW(tab_plan[2. Wdh. am])-4),1)),"")</f>
        <v/>
      </c>
      <c r="F322" s="6" t="str" cm="1">
        <f t="array" ref="F322">IFERROR(INDEX(tab_plan[Text],SMALL(IF(tab_plan[3. Wdh. am]=tab_plan[[#This Row],[Datum]],ROW(tab_plan[3. Wdh. am])-4),1)),"")</f>
        <v/>
      </c>
      <c r="G322" s="6" t="str" cm="1">
        <f t="array" ref="G322">IFERROR(INDEX(tab_plan[Text],SMALL(IF(tab_plan[4. Wdh. am]=tab_plan[[#This Row],[Datum]],ROW(tab_plan[4. Wdh. am])-4),1)),"")</f>
        <v/>
      </c>
      <c r="H322" s="6" t="str" cm="1">
        <f t="array" ref="H322">IFERROR(INDEX(tab_plan[Text],SMALL(IF(tab_plan[5. Wdh. am]=tab_plan[[#This Row],[Datum]],ROW(tab_plan[5. Wdh. am])-4),1)),"")</f>
        <v/>
      </c>
      <c r="I322" s="6" t="str" cm="1">
        <f t="array" ref="I322">IFERROR(INDEX(tab_plan[Text],SMALL(IF(tab_plan[6. Wdh. am]=tab_plan[[#This Row],[Datum]],ROW(tab_plan[6. Wdh. am])-4),1)),"")</f>
        <v/>
      </c>
      <c r="J322" s="6" t="str" cm="1">
        <f t="array" ref="J322">IFERROR(INDEX(tab_plan[Text],SMALL(IF(tab_plan[7. Wdh. am]=tab_plan[[#This Row],[Datum]],ROW(tab_plan[7. Wdh. am])-4),1)),"")</f>
        <v/>
      </c>
      <c r="K322" s="13">
        <f>IF(tab_plan[[#This Row],[1. Wdh. ]]&lt;&gt;"",tab_plan[[#This Row],[1. Wdh. ]],IFERROR(tab_plan[[#This Row],[Datum]]+VLOOKUP(tab_plan[[#This Row],[Wochentag]],tab_wiederholung[],2,0),""))</f>
        <v>44514</v>
      </c>
      <c r="L322" s="13">
        <f>IF(tab_plan[[#This Row],[2. Wdh. ]]&lt;&gt;"",tab_plan[[#This Row],[2. Wdh. ]],IFERROR(tab_plan[[#This Row],[Datum]]+VLOOKUP(tab_plan[[#This Row],[Wochentag]],tab_wiederholung[],3,0),""))</f>
        <v>44515</v>
      </c>
      <c r="M322" s="13">
        <f>IF(tab_plan[[#This Row],[3. Wdh. ]]&lt;&gt;"",tab_plan[[#This Row],[3. Wdh. ]],IFERROR(tab_plan[[#This Row],[Datum]]+VLOOKUP(tab_plan[[#This Row],[Wochentag]],tab_wiederholung[],4,0),""))</f>
        <v>44517</v>
      </c>
      <c r="N322" s="13">
        <f>IF(tab_plan[[#This Row],[4. Wdh. ]]&lt;&gt;"",tab_plan[[#This Row],[4. Wdh. ]],IFERROR(tab_plan[[#This Row],[Datum]]+VLOOKUP(tab_plan[[#This Row],[Wochentag]],tab_wiederholung[],5,0),""))</f>
        <v>44521</v>
      </c>
      <c r="O322" s="13">
        <f>IF(tab_plan[[#This Row],[5. Wdh. ]]&lt;&gt;"",tab_plan[[#This Row],[5. Wdh. ]],IFERROR(tab_plan[[#This Row],[Datum]]+VLOOKUP(tab_plan[[#This Row],[Wochentag]],tab_wiederholung[],6,0),""))</f>
        <v>44535</v>
      </c>
      <c r="P322" s="13">
        <f>IF(tab_plan[[#This Row],[6. Wdh. ]]&lt;&gt;"",tab_plan[[#This Row],[6. Wdh. ]],IFERROR(tab_plan[[#This Row],[Datum]]+VLOOKUP(tab_plan[[#This Row],[Wochentag]],tab_wiederholung[],7,0),""))</f>
        <v>44570</v>
      </c>
      <c r="Q322" s="13">
        <f>IF(tab_plan[[#This Row],[7. Wdh. ]]&lt;&gt;"",tab_plan[[#This Row],[7. Wdh. ]],IFERROR(tab_plan[[#This Row],[Datum]]+VLOOKUP(tab_plan[[#This Row],[Wochentag]],tab_wiederholung[],8,0),""))</f>
        <v>44878</v>
      </c>
      <c r="R322" s="13"/>
      <c r="S322" s="13"/>
      <c r="T322" s="13"/>
      <c r="U322" s="13"/>
      <c r="V322" s="13"/>
      <c r="W322" s="13"/>
      <c r="X322" s="13"/>
      <c r="Y322" s="13" t="str">
        <f>IF(tab_plan[[#This Row],[Aufgabe]]&lt;&gt;"",tab_plan[[#This Row],[Aufgabe]]&amp;" ("&amp;TEXT(tab_plan[[#This Row],[Datum]],"T.M.")&amp;")","")</f>
        <v/>
      </c>
      <c r="Z322" s="13" t="b" cm="1">
        <f t="array" ref="Z322">tab_plan[[#This Row],[Datum]]=INDEX(tab_feiertage[Datum],SMALL(IF((tab_feiertage[Datum]=tab_plan[[#This Row],[Datum]])*(tab_feiertage[Gültigkeit]="x"),ROW(tab_feiertage[Datum])-31),1))</f>
        <v>1</v>
      </c>
    </row>
    <row r="323" spans="1:26" x14ac:dyDescent="0.25">
      <c r="A323" s="10" t="str">
        <f>TEXT(tab_plan[[#This Row],[Datum]],"TTTT")</f>
        <v>Montag</v>
      </c>
      <c r="B323" s="9">
        <f t="shared" si="4"/>
        <v>44515</v>
      </c>
      <c r="C323" s="6"/>
      <c r="D323" s="6" t="str" cm="1">
        <f t="array" ref="D323">IFERROR(INDEX(tab_plan[Text],SMALL(IF(tab_plan[1. Wdh. am]=tab_plan[[#This Row],[Datum]],ROW(tab_plan[1. Wdh. am])-4),1)),"")</f>
        <v/>
      </c>
      <c r="E323" s="6" t="str" cm="1">
        <f t="array" ref="E323">IFERROR(INDEX(tab_plan[Text],SMALL(IF(tab_plan[2. Wdh. am]=tab_plan[[#This Row],[Datum]],ROW(tab_plan[2. Wdh. am])-4),1)),"")</f>
        <v/>
      </c>
      <c r="F323" s="6" t="str" cm="1">
        <f t="array" ref="F323">IFERROR(INDEX(tab_plan[Text],SMALL(IF(tab_plan[3. Wdh. am]=tab_plan[[#This Row],[Datum]],ROW(tab_plan[3. Wdh. am])-4),1)),"")</f>
        <v/>
      </c>
      <c r="G323" s="6" t="str" cm="1">
        <f t="array" ref="G323">IFERROR(INDEX(tab_plan[Text],SMALL(IF(tab_plan[4. Wdh. am]=tab_plan[[#This Row],[Datum]],ROW(tab_plan[4. Wdh. am])-4),1)),"")</f>
        <v/>
      </c>
      <c r="H323" s="6" t="str" cm="1">
        <f t="array" ref="H323">IFERROR(INDEX(tab_plan[Text],SMALL(IF(tab_plan[5. Wdh. am]=tab_plan[[#This Row],[Datum]],ROW(tab_plan[5. Wdh. am])-4),1)),"")</f>
        <v/>
      </c>
      <c r="I323" s="6" t="str" cm="1">
        <f t="array" ref="I323">IFERROR(INDEX(tab_plan[Text],SMALL(IF(tab_plan[6. Wdh. am]=tab_plan[[#This Row],[Datum]],ROW(tab_plan[6. Wdh. am])-4),1)),"")</f>
        <v/>
      </c>
      <c r="J323" s="6" t="str" cm="1">
        <f t="array" ref="J323">IFERROR(INDEX(tab_plan[Text],SMALL(IF(tab_plan[7. Wdh. am]=tab_plan[[#This Row],[Datum]],ROW(tab_plan[7. Wdh. am])-4),1)),"")</f>
        <v/>
      </c>
      <c r="K323" s="13">
        <f>IF(tab_plan[[#This Row],[1. Wdh. ]]&lt;&gt;"",tab_plan[[#This Row],[1. Wdh. ]],IFERROR(tab_plan[[#This Row],[Datum]]+VLOOKUP(tab_plan[[#This Row],[Wochentag]],tab_wiederholung[],2,0),""))</f>
        <v>44515</v>
      </c>
      <c r="L323" s="13">
        <f>IF(tab_plan[[#This Row],[2. Wdh. ]]&lt;&gt;"",tab_plan[[#This Row],[2. Wdh. ]],IFERROR(tab_plan[[#This Row],[Datum]]+VLOOKUP(tab_plan[[#This Row],[Wochentag]],tab_wiederholung[],3,0),""))</f>
        <v>44516</v>
      </c>
      <c r="M323" s="13">
        <f>IF(tab_plan[[#This Row],[3. Wdh. ]]&lt;&gt;"",tab_plan[[#This Row],[3. Wdh. ]],IFERROR(tab_plan[[#This Row],[Datum]]+VLOOKUP(tab_plan[[#This Row],[Wochentag]],tab_wiederholung[],4,0),""))</f>
        <v>44518</v>
      </c>
      <c r="N323" s="13">
        <f>IF(tab_plan[[#This Row],[4. Wdh. ]]&lt;&gt;"",tab_plan[[#This Row],[4. Wdh. ]],IFERROR(tab_plan[[#This Row],[Datum]]+VLOOKUP(tab_plan[[#This Row],[Wochentag]],tab_wiederholung[],5,0),""))</f>
        <v>44522</v>
      </c>
      <c r="O323" s="13">
        <f>IF(tab_plan[[#This Row],[5. Wdh. ]]&lt;&gt;"",tab_plan[[#This Row],[5. Wdh. ]],IFERROR(tab_plan[[#This Row],[Datum]]+VLOOKUP(tab_plan[[#This Row],[Wochentag]],tab_wiederholung[],6,0),""))</f>
        <v>44536</v>
      </c>
      <c r="P323" s="13">
        <f>IF(tab_plan[[#This Row],[6. Wdh. ]]&lt;&gt;"",tab_plan[[#This Row],[6. Wdh. ]],IFERROR(tab_plan[[#This Row],[Datum]]+VLOOKUP(tab_plan[[#This Row],[Wochentag]],tab_wiederholung[],7,0),""))</f>
        <v>44571</v>
      </c>
      <c r="Q323" s="13">
        <f>IF(tab_plan[[#This Row],[7. Wdh. ]]&lt;&gt;"",tab_plan[[#This Row],[7. Wdh. ]],IFERROR(tab_plan[[#This Row],[Datum]]+VLOOKUP(tab_plan[[#This Row],[Wochentag]],tab_wiederholung[],8,0),""))</f>
        <v>44879</v>
      </c>
      <c r="R323" s="13"/>
      <c r="S323" s="13"/>
      <c r="T323" s="13"/>
      <c r="U323" s="13"/>
      <c r="V323" s="13"/>
      <c r="W323" s="13"/>
      <c r="X323" s="13"/>
      <c r="Y323" s="13" t="str">
        <f>IF(tab_plan[[#This Row],[Aufgabe]]&lt;&gt;"",tab_plan[[#This Row],[Aufgabe]]&amp;" ("&amp;TEXT(tab_plan[[#This Row],[Datum]],"T.M.")&amp;")","")</f>
        <v/>
      </c>
      <c r="Z323" s="13" t="e" cm="1">
        <f t="array" ref="Z323">tab_plan[[#This Row],[Datum]]=INDEX(tab_feiertage[Datum],SMALL(IF((tab_feiertage[Datum]=tab_plan[[#This Row],[Datum]])*(tab_feiertage[Gültigkeit]="x"),ROW(tab_feiertage[Datum])-31),1))</f>
        <v>#NUM!</v>
      </c>
    </row>
    <row r="324" spans="1:26" x14ac:dyDescent="0.25">
      <c r="A324" s="10" t="str">
        <f>TEXT(tab_plan[[#This Row],[Datum]],"TTTT")</f>
        <v>Dienstag</v>
      </c>
      <c r="B324" s="9">
        <f t="shared" si="4"/>
        <v>44516</v>
      </c>
      <c r="C324" s="6"/>
      <c r="D324" s="6" t="str" cm="1">
        <f t="array" ref="D324">IFERROR(INDEX(tab_plan[Text],SMALL(IF(tab_plan[1. Wdh. am]=tab_plan[[#This Row],[Datum]],ROW(tab_plan[1. Wdh. am])-4),1)),"")</f>
        <v/>
      </c>
      <c r="E324" s="6" t="str" cm="1">
        <f t="array" ref="E324">IFERROR(INDEX(tab_plan[Text],SMALL(IF(tab_plan[2. Wdh. am]=tab_plan[[#This Row],[Datum]],ROW(tab_plan[2. Wdh. am])-4),1)),"")</f>
        <v/>
      </c>
      <c r="F324" s="6" t="str" cm="1">
        <f t="array" ref="F324">IFERROR(INDEX(tab_plan[Text],SMALL(IF(tab_plan[3. Wdh. am]=tab_plan[[#This Row],[Datum]],ROW(tab_plan[3. Wdh. am])-4),1)),"")</f>
        <v/>
      </c>
      <c r="G324" s="6" t="str" cm="1">
        <f t="array" ref="G324">IFERROR(INDEX(tab_plan[Text],SMALL(IF(tab_plan[4. Wdh. am]=tab_plan[[#This Row],[Datum]],ROW(tab_plan[4. Wdh. am])-4),1)),"")</f>
        <v/>
      </c>
      <c r="H324" s="6" t="str" cm="1">
        <f t="array" ref="H324">IFERROR(INDEX(tab_plan[Text],SMALL(IF(tab_plan[5. Wdh. am]=tab_plan[[#This Row],[Datum]],ROW(tab_plan[5. Wdh. am])-4),1)),"")</f>
        <v/>
      </c>
      <c r="I324" s="6" t="str" cm="1">
        <f t="array" ref="I324">IFERROR(INDEX(tab_plan[Text],SMALL(IF(tab_plan[6. Wdh. am]=tab_plan[[#This Row],[Datum]],ROW(tab_plan[6. Wdh. am])-4),1)),"")</f>
        <v/>
      </c>
      <c r="J324" s="6" t="str" cm="1">
        <f t="array" ref="J324">IFERROR(INDEX(tab_plan[Text],SMALL(IF(tab_plan[7. Wdh. am]=tab_plan[[#This Row],[Datum]],ROW(tab_plan[7. Wdh. am])-4),1)),"")</f>
        <v/>
      </c>
      <c r="K324" s="13">
        <f>IF(tab_plan[[#This Row],[1. Wdh. ]]&lt;&gt;"",tab_plan[[#This Row],[1. Wdh. ]],IFERROR(tab_plan[[#This Row],[Datum]]+VLOOKUP(tab_plan[[#This Row],[Wochentag]],tab_wiederholung[],2,0),""))</f>
        <v>44516</v>
      </c>
      <c r="L324" s="13">
        <f>IF(tab_plan[[#This Row],[2. Wdh. ]]&lt;&gt;"",tab_plan[[#This Row],[2. Wdh. ]],IFERROR(tab_plan[[#This Row],[Datum]]+VLOOKUP(tab_plan[[#This Row],[Wochentag]],tab_wiederholung[],3,0),""))</f>
        <v>44517</v>
      </c>
      <c r="M324" s="13">
        <f>IF(tab_plan[[#This Row],[3. Wdh. ]]&lt;&gt;"",tab_plan[[#This Row],[3. Wdh. ]],IFERROR(tab_plan[[#This Row],[Datum]]+VLOOKUP(tab_plan[[#This Row],[Wochentag]],tab_wiederholung[],4,0),""))</f>
        <v>44519</v>
      </c>
      <c r="N324" s="13">
        <f>IF(tab_plan[[#This Row],[4. Wdh. ]]&lt;&gt;"",tab_plan[[#This Row],[4. Wdh. ]],IFERROR(tab_plan[[#This Row],[Datum]]+VLOOKUP(tab_plan[[#This Row],[Wochentag]],tab_wiederholung[],5,0),""))</f>
        <v>44523</v>
      </c>
      <c r="O324" s="13">
        <f>IF(tab_plan[[#This Row],[5. Wdh. ]]&lt;&gt;"",tab_plan[[#This Row],[5. Wdh. ]],IFERROR(tab_plan[[#This Row],[Datum]]+VLOOKUP(tab_plan[[#This Row],[Wochentag]],tab_wiederholung[],6,0),""))</f>
        <v>44537</v>
      </c>
      <c r="P324" s="13">
        <f>IF(tab_plan[[#This Row],[6. Wdh. ]]&lt;&gt;"",tab_plan[[#This Row],[6. Wdh. ]],IFERROR(tab_plan[[#This Row],[Datum]]+VLOOKUP(tab_plan[[#This Row],[Wochentag]],tab_wiederholung[],7,0),""))</f>
        <v>44572</v>
      </c>
      <c r="Q324" s="13">
        <f>IF(tab_plan[[#This Row],[7. Wdh. ]]&lt;&gt;"",tab_plan[[#This Row],[7. Wdh. ]],IFERROR(tab_plan[[#This Row],[Datum]]+VLOOKUP(tab_plan[[#This Row],[Wochentag]],tab_wiederholung[],8,0),""))</f>
        <v>44880</v>
      </c>
      <c r="R324" s="13"/>
      <c r="S324" s="13"/>
      <c r="T324" s="13"/>
      <c r="U324" s="13"/>
      <c r="V324" s="13"/>
      <c r="W324" s="13"/>
      <c r="X324" s="13"/>
      <c r="Y324" s="13" t="str">
        <f>IF(tab_plan[[#This Row],[Aufgabe]]&lt;&gt;"",tab_plan[[#This Row],[Aufgabe]]&amp;" ("&amp;TEXT(tab_plan[[#This Row],[Datum]],"T.M.")&amp;")","")</f>
        <v/>
      </c>
      <c r="Z324" s="13" t="e" cm="1">
        <f t="array" ref="Z324">tab_plan[[#This Row],[Datum]]=INDEX(tab_feiertage[Datum],SMALL(IF((tab_feiertage[Datum]=tab_plan[[#This Row],[Datum]])*(tab_feiertage[Gültigkeit]="x"),ROW(tab_feiertage[Datum])-31),1))</f>
        <v>#NUM!</v>
      </c>
    </row>
    <row r="325" spans="1:26" x14ac:dyDescent="0.25">
      <c r="A325" s="10" t="str">
        <f>TEXT(tab_plan[[#This Row],[Datum]],"TTTT")</f>
        <v>Mittwoch</v>
      </c>
      <c r="B325" s="9">
        <f t="shared" si="4"/>
        <v>44517</v>
      </c>
      <c r="C325" s="6"/>
      <c r="D325" s="6" t="str" cm="1">
        <f t="array" ref="D325">IFERROR(INDEX(tab_plan[Text],SMALL(IF(tab_plan[1. Wdh. am]=tab_plan[[#This Row],[Datum]],ROW(tab_plan[1. Wdh. am])-4),1)),"")</f>
        <v/>
      </c>
      <c r="E325" s="6" t="str" cm="1">
        <f t="array" ref="E325">IFERROR(INDEX(tab_plan[Text],SMALL(IF(tab_plan[2. Wdh. am]=tab_plan[[#This Row],[Datum]],ROW(tab_plan[2. Wdh. am])-4),1)),"")</f>
        <v/>
      </c>
      <c r="F325" s="6" t="str" cm="1">
        <f t="array" ref="F325">IFERROR(INDEX(tab_plan[Text],SMALL(IF(tab_plan[3. Wdh. am]=tab_plan[[#This Row],[Datum]],ROW(tab_plan[3. Wdh. am])-4),1)),"")</f>
        <v/>
      </c>
      <c r="G325" s="6" t="str" cm="1">
        <f t="array" ref="G325">IFERROR(INDEX(tab_plan[Text],SMALL(IF(tab_plan[4. Wdh. am]=tab_plan[[#This Row],[Datum]],ROW(tab_plan[4. Wdh. am])-4),1)),"")</f>
        <v/>
      </c>
      <c r="H325" s="6" t="str" cm="1">
        <f t="array" ref="H325">IFERROR(INDEX(tab_plan[Text],SMALL(IF(tab_plan[5. Wdh. am]=tab_plan[[#This Row],[Datum]],ROW(tab_plan[5. Wdh. am])-4),1)),"")</f>
        <v/>
      </c>
      <c r="I325" s="6" t="str" cm="1">
        <f t="array" ref="I325">IFERROR(INDEX(tab_plan[Text],SMALL(IF(tab_plan[6. Wdh. am]=tab_plan[[#This Row],[Datum]],ROW(tab_plan[6. Wdh. am])-4),1)),"")</f>
        <v/>
      </c>
      <c r="J325" s="6" t="str" cm="1">
        <f t="array" ref="J325">IFERROR(INDEX(tab_plan[Text],SMALL(IF(tab_plan[7. Wdh. am]=tab_plan[[#This Row],[Datum]],ROW(tab_plan[7. Wdh. am])-4),1)),"")</f>
        <v/>
      </c>
      <c r="K325" s="13">
        <f>IF(tab_plan[[#This Row],[1. Wdh. ]]&lt;&gt;"",tab_plan[[#This Row],[1. Wdh. ]],IFERROR(tab_plan[[#This Row],[Datum]]+VLOOKUP(tab_plan[[#This Row],[Wochentag]],tab_wiederholung[],2,0),""))</f>
        <v>44517</v>
      </c>
      <c r="L325" s="13">
        <f>IF(tab_plan[[#This Row],[2. Wdh. ]]&lt;&gt;"",tab_plan[[#This Row],[2. Wdh. ]],IFERROR(tab_plan[[#This Row],[Datum]]+VLOOKUP(tab_plan[[#This Row],[Wochentag]],tab_wiederholung[],3,0),""))</f>
        <v>44518</v>
      </c>
      <c r="M325" s="13">
        <f>IF(tab_plan[[#This Row],[3. Wdh. ]]&lt;&gt;"",tab_plan[[#This Row],[3. Wdh. ]],IFERROR(tab_plan[[#This Row],[Datum]]+VLOOKUP(tab_plan[[#This Row],[Wochentag]],tab_wiederholung[],4,0),""))</f>
        <v>44520</v>
      </c>
      <c r="N325" s="13">
        <f>IF(tab_plan[[#This Row],[4. Wdh. ]]&lt;&gt;"",tab_plan[[#This Row],[4. Wdh. ]],IFERROR(tab_plan[[#This Row],[Datum]]+VLOOKUP(tab_plan[[#This Row],[Wochentag]],tab_wiederholung[],5,0),""))</f>
        <v>44524</v>
      </c>
      <c r="O325" s="13">
        <f>IF(tab_plan[[#This Row],[5. Wdh. ]]&lt;&gt;"",tab_plan[[#This Row],[5. Wdh. ]],IFERROR(tab_plan[[#This Row],[Datum]]+VLOOKUP(tab_plan[[#This Row],[Wochentag]],tab_wiederholung[],6,0),""))</f>
        <v>44538</v>
      </c>
      <c r="P325" s="13">
        <f>IF(tab_plan[[#This Row],[6. Wdh. ]]&lt;&gt;"",tab_plan[[#This Row],[6. Wdh. ]],IFERROR(tab_plan[[#This Row],[Datum]]+VLOOKUP(tab_plan[[#This Row],[Wochentag]],tab_wiederholung[],7,0),""))</f>
        <v>44573</v>
      </c>
      <c r="Q325" s="13">
        <f>IF(tab_plan[[#This Row],[7. Wdh. ]]&lt;&gt;"",tab_plan[[#This Row],[7. Wdh. ]],IFERROR(tab_plan[[#This Row],[Datum]]+VLOOKUP(tab_plan[[#This Row],[Wochentag]],tab_wiederholung[],8,0),""))</f>
        <v>44881</v>
      </c>
      <c r="R325" s="13"/>
      <c r="S325" s="13"/>
      <c r="T325" s="13"/>
      <c r="U325" s="13"/>
      <c r="V325" s="13"/>
      <c r="W325" s="13"/>
      <c r="X325" s="13"/>
      <c r="Y325" s="13" t="str">
        <f>IF(tab_plan[[#This Row],[Aufgabe]]&lt;&gt;"",tab_plan[[#This Row],[Aufgabe]]&amp;" ("&amp;TEXT(tab_plan[[#This Row],[Datum]],"T.M.")&amp;")","")</f>
        <v/>
      </c>
      <c r="Z325" s="13" t="e" cm="1">
        <f t="array" ref="Z325">tab_plan[[#This Row],[Datum]]=INDEX(tab_feiertage[Datum],SMALL(IF((tab_feiertage[Datum]=tab_plan[[#This Row],[Datum]])*(tab_feiertage[Gültigkeit]="x"),ROW(tab_feiertage[Datum])-31),1))</f>
        <v>#NUM!</v>
      </c>
    </row>
    <row r="326" spans="1:26" x14ac:dyDescent="0.25">
      <c r="A326" s="10" t="str">
        <f>TEXT(tab_plan[[#This Row],[Datum]],"TTTT")</f>
        <v>Donnerstag</v>
      </c>
      <c r="B326" s="9">
        <f t="shared" si="4"/>
        <v>44518</v>
      </c>
      <c r="C326" s="6"/>
      <c r="D326" s="6" t="str" cm="1">
        <f t="array" ref="D326">IFERROR(INDEX(tab_plan[Text],SMALL(IF(tab_plan[1. Wdh. am]=tab_plan[[#This Row],[Datum]],ROW(tab_plan[1. Wdh. am])-4),1)),"")</f>
        <v/>
      </c>
      <c r="E326" s="6" t="str" cm="1">
        <f t="array" ref="E326">IFERROR(INDEX(tab_plan[Text],SMALL(IF(tab_plan[2. Wdh. am]=tab_plan[[#This Row],[Datum]],ROW(tab_plan[2. Wdh. am])-4),1)),"")</f>
        <v/>
      </c>
      <c r="F326" s="6" t="str" cm="1">
        <f t="array" ref="F326">IFERROR(INDEX(tab_plan[Text],SMALL(IF(tab_plan[3. Wdh. am]=tab_plan[[#This Row],[Datum]],ROW(tab_plan[3. Wdh. am])-4),1)),"")</f>
        <v/>
      </c>
      <c r="G326" s="6" t="str" cm="1">
        <f t="array" ref="G326">IFERROR(INDEX(tab_plan[Text],SMALL(IF(tab_plan[4. Wdh. am]=tab_plan[[#This Row],[Datum]],ROW(tab_plan[4. Wdh. am])-4),1)),"")</f>
        <v/>
      </c>
      <c r="H326" s="6" t="str" cm="1">
        <f t="array" ref="H326">IFERROR(INDEX(tab_plan[Text],SMALL(IF(tab_plan[5. Wdh. am]=tab_plan[[#This Row],[Datum]],ROW(tab_plan[5. Wdh. am])-4),1)),"")</f>
        <v/>
      </c>
      <c r="I326" s="6" t="str" cm="1">
        <f t="array" ref="I326">IFERROR(INDEX(tab_plan[Text],SMALL(IF(tab_plan[6. Wdh. am]=tab_plan[[#This Row],[Datum]],ROW(tab_plan[6. Wdh. am])-4),1)),"")</f>
        <v/>
      </c>
      <c r="J326" s="6" t="str" cm="1">
        <f t="array" ref="J326">IFERROR(INDEX(tab_plan[Text],SMALL(IF(tab_plan[7. Wdh. am]=tab_plan[[#This Row],[Datum]],ROW(tab_plan[7. Wdh. am])-4),1)),"")</f>
        <v/>
      </c>
      <c r="K326" s="13">
        <f>IF(tab_plan[[#This Row],[1. Wdh. ]]&lt;&gt;"",tab_plan[[#This Row],[1. Wdh. ]],IFERROR(tab_plan[[#This Row],[Datum]]+VLOOKUP(tab_plan[[#This Row],[Wochentag]],tab_wiederholung[],2,0),""))</f>
        <v>44518</v>
      </c>
      <c r="L326" s="13">
        <f>IF(tab_plan[[#This Row],[2. Wdh. ]]&lt;&gt;"",tab_plan[[#This Row],[2. Wdh. ]],IFERROR(tab_plan[[#This Row],[Datum]]+VLOOKUP(tab_plan[[#This Row],[Wochentag]],tab_wiederholung[],3,0),""))</f>
        <v>44519</v>
      </c>
      <c r="M326" s="13">
        <f>IF(tab_plan[[#This Row],[3. Wdh. ]]&lt;&gt;"",tab_plan[[#This Row],[3. Wdh. ]],IFERROR(tab_plan[[#This Row],[Datum]]+VLOOKUP(tab_plan[[#This Row],[Wochentag]],tab_wiederholung[],4,0),""))</f>
        <v>44521</v>
      </c>
      <c r="N326" s="13">
        <f>IF(tab_plan[[#This Row],[4. Wdh. ]]&lt;&gt;"",tab_plan[[#This Row],[4. Wdh. ]],IFERROR(tab_plan[[#This Row],[Datum]]+VLOOKUP(tab_plan[[#This Row],[Wochentag]],tab_wiederholung[],5,0),""))</f>
        <v>44525</v>
      </c>
      <c r="O326" s="13">
        <f>IF(tab_plan[[#This Row],[5. Wdh. ]]&lt;&gt;"",tab_plan[[#This Row],[5. Wdh. ]],IFERROR(tab_plan[[#This Row],[Datum]]+VLOOKUP(tab_plan[[#This Row],[Wochentag]],tab_wiederholung[],6,0),""))</f>
        <v>44539</v>
      </c>
      <c r="P326" s="13">
        <f>IF(tab_plan[[#This Row],[6. Wdh. ]]&lt;&gt;"",tab_plan[[#This Row],[6. Wdh. ]],IFERROR(tab_plan[[#This Row],[Datum]]+VLOOKUP(tab_plan[[#This Row],[Wochentag]],tab_wiederholung[],7,0),""))</f>
        <v>44574</v>
      </c>
      <c r="Q326" s="13">
        <f>IF(tab_plan[[#This Row],[7. Wdh. ]]&lt;&gt;"",tab_plan[[#This Row],[7. Wdh. ]],IFERROR(tab_plan[[#This Row],[Datum]]+VLOOKUP(tab_plan[[#This Row],[Wochentag]],tab_wiederholung[],8,0),""))</f>
        <v>44882</v>
      </c>
      <c r="R326" s="13"/>
      <c r="S326" s="13"/>
      <c r="T326" s="13"/>
      <c r="U326" s="13"/>
      <c r="V326" s="13"/>
      <c r="W326" s="13"/>
      <c r="X326" s="13"/>
      <c r="Y326" s="13" t="str">
        <f>IF(tab_plan[[#This Row],[Aufgabe]]&lt;&gt;"",tab_plan[[#This Row],[Aufgabe]]&amp;" ("&amp;TEXT(tab_plan[[#This Row],[Datum]],"T.M.")&amp;")","")</f>
        <v/>
      </c>
      <c r="Z326" s="13" t="e" cm="1">
        <f t="array" ref="Z326">tab_plan[[#This Row],[Datum]]=INDEX(tab_feiertage[Datum],SMALL(IF((tab_feiertage[Datum]=tab_plan[[#This Row],[Datum]])*(tab_feiertage[Gültigkeit]="x"),ROW(tab_feiertage[Datum])-31),1))</f>
        <v>#NUM!</v>
      </c>
    </row>
    <row r="327" spans="1:26" x14ac:dyDescent="0.25">
      <c r="A327" s="10" t="str">
        <f>TEXT(tab_plan[[#This Row],[Datum]],"TTTT")</f>
        <v>Freitag</v>
      </c>
      <c r="B327" s="9">
        <f t="shared" si="4"/>
        <v>44519</v>
      </c>
      <c r="C327" s="6"/>
      <c r="D327" s="6" t="str" cm="1">
        <f t="array" ref="D327">IFERROR(INDEX(tab_plan[Text],SMALL(IF(tab_plan[1. Wdh. am]=tab_plan[[#This Row],[Datum]],ROW(tab_plan[1. Wdh. am])-4),1)),"")</f>
        <v/>
      </c>
      <c r="E327" s="6" t="str" cm="1">
        <f t="array" ref="E327">IFERROR(INDEX(tab_plan[Text],SMALL(IF(tab_plan[2. Wdh. am]=tab_plan[[#This Row],[Datum]],ROW(tab_plan[2. Wdh. am])-4),1)),"")</f>
        <v/>
      </c>
      <c r="F327" s="6" t="str" cm="1">
        <f t="array" ref="F327">IFERROR(INDEX(tab_plan[Text],SMALL(IF(tab_plan[3. Wdh. am]=tab_plan[[#This Row],[Datum]],ROW(tab_plan[3. Wdh. am])-4),1)),"")</f>
        <v/>
      </c>
      <c r="G327" s="6" t="str" cm="1">
        <f t="array" ref="G327">IFERROR(INDEX(tab_plan[Text],SMALL(IF(tab_plan[4. Wdh. am]=tab_plan[[#This Row],[Datum]],ROW(tab_plan[4. Wdh. am])-4),1)),"")</f>
        <v/>
      </c>
      <c r="H327" s="6" t="str" cm="1">
        <f t="array" ref="H327">IFERROR(INDEX(tab_plan[Text],SMALL(IF(tab_plan[5. Wdh. am]=tab_plan[[#This Row],[Datum]],ROW(tab_plan[5. Wdh. am])-4),1)),"")</f>
        <v/>
      </c>
      <c r="I327" s="6" t="str" cm="1">
        <f t="array" ref="I327">IFERROR(INDEX(tab_plan[Text],SMALL(IF(tab_plan[6. Wdh. am]=tab_plan[[#This Row],[Datum]],ROW(tab_plan[6. Wdh. am])-4),1)),"")</f>
        <v/>
      </c>
      <c r="J327" s="6" t="str" cm="1">
        <f t="array" ref="J327">IFERROR(INDEX(tab_plan[Text],SMALL(IF(tab_plan[7. Wdh. am]=tab_plan[[#This Row],[Datum]],ROW(tab_plan[7. Wdh. am])-4),1)),"")</f>
        <v/>
      </c>
      <c r="K327" s="13">
        <f>IF(tab_plan[[#This Row],[1. Wdh. ]]&lt;&gt;"",tab_plan[[#This Row],[1. Wdh. ]],IFERROR(tab_plan[[#This Row],[Datum]]+VLOOKUP(tab_plan[[#This Row],[Wochentag]],tab_wiederholung[],2,0),""))</f>
        <v>44519</v>
      </c>
      <c r="L327" s="13">
        <f>IF(tab_plan[[#This Row],[2. Wdh. ]]&lt;&gt;"",tab_plan[[#This Row],[2. Wdh. ]],IFERROR(tab_plan[[#This Row],[Datum]]+VLOOKUP(tab_plan[[#This Row],[Wochentag]],tab_wiederholung[],3,0),""))</f>
        <v>44520</v>
      </c>
      <c r="M327" s="13">
        <f>IF(tab_plan[[#This Row],[3. Wdh. ]]&lt;&gt;"",tab_plan[[#This Row],[3. Wdh. ]],IFERROR(tab_plan[[#This Row],[Datum]]+VLOOKUP(tab_plan[[#This Row],[Wochentag]],tab_wiederholung[],4,0),""))</f>
        <v>44522</v>
      </c>
      <c r="N327" s="13">
        <f>IF(tab_plan[[#This Row],[4. Wdh. ]]&lt;&gt;"",tab_plan[[#This Row],[4. Wdh. ]],IFERROR(tab_plan[[#This Row],[Datum]]+VLOOKUP(tab_plan[[#This Row],[Wochentag]],tab_wiederholung[],5,0),""))</f>
        <v>44526</v>
      </c>
      <c r="O327" s="13">
        <f>IF(tab_plan[[#This Row],[5. Wdh. ]]&lt;&gt;"",tab_plan[[#This Row],[5. Wdh. ]],IFERROR(tab_plan[[#This Row],[Datum]]+VLOOKUP(tab_plan[[#This Row],[Wochentag]],tab_wiederholung[],6,0),""))</f>
        <v>44540</v>
      </c>
      <c r="P327" s="13">
        <f>IF(tab_plan[[#This Row],[6. Wdh. ]]&lt;&gt;"",tab_plan[[#This Row],[6. Wdh. ]],IFERROR(tab_plan[[#This Row],[Datum]]+VLOOKUP(tab_plan[[#This Row],[Wochentag]],tab_wiederholung[],7,0),""))</f>
        <v>44575</v>
      </c>
      <c r="Q327" s="13">
        <f>IF(tab_plan[[#This Row],[7. Wdh. ]]&lt;&gt;"",tab_plan[[#This Row],[7. Wdh. ]],IFERROR(tab_plan[[#This Row],[Datum]]+VLOOKUP(tab_plan[[#This Row],[Wochentag]],tab_wiederholung[],8,0),""))</f>
        <v>44883</v>
      </c>
      <c r="R327" s="13"/>
      <c r="S327" s="13"/>
      <c r="T327" s="13"/>
      <c r="U327" s="13"/>
      <c r="V327" s="13"/>
      <c r="W327" s="13"/>
      <c r="X327" s="13"/>
      <c r="Y327" s="13" t="str">
        <f>IF(tab_plan[[#This Row],[Aufgabe]]&lt;&gt;"",tab_plan[[#This Row],[Aufgabe]]&amp;" ("&amp;TEXT(tab_plan[[#This Row],[Datum]],"T.M.")&amp;")","")</f>
        <v/>
      </c>
      <c r="Z327" s="13" t="e" cm="1">
        <f t="array" ref="Z327">tab_plan[[#This Row],[Datum]]=INDEX(tab_feiertage[Datum],SMALL(IF((tab_feiertage[Datum]=tab_plan[[#This Row],[Datum]])*(tab_feiertage[Gültigkeit]="x"),ROW(tab_feiertage[Datum])-31),1))</f>
        <v>#NUM!</v>
      </c>
    </row>
    <row r="328" spans="1:26" x14ac:dyDescent="0.25">
      <c r="A328" s="10" t="str">
        <f>TEXT(tab_plan[[#This Row],[Datum]],"TTTT")</f>
        <v>Samstag</v>
      </c>
      <c r="B328" s="9">
        <f t="shared" ref="B328:B369" si="5">B327+1</f>
        <v>44520</v>
      </c>
      <c r="C328" s="6"/>
      <c r="D328" s="6" t="str" cm="1">
        <f t="array" ref="D328">IFERROR(INDEX(tab_plan[Text],SMALL(IF(tab_plan[1. Wdh. am]=tab_plan[[#This Row],[Datum]],ROW(tab_plan[1. Wdh. am])-4),1)),"")</f>
        <v/>
      </c>
      <c r="E328" s="6" t="str" cm="1">
        <f t="array" ref="E328">IFERROR(INDEX(tab_plan[Text],SMALL(IF(tab_plan[2. Wdh. am]=tab_plan[[#This Row],[Datum]],ROW(tab_plan[2. Wdh. am])-4),1)),"")</f>
        <v/>
      </c>
      <c r="F328" s="6" t="str" cm="1">
        <f t="array" ref="F328">IFERROR(INDEX(tab_plan[Text],SMALL(IF(tab_plan[3. Wdh. am]=tab_plan[[#This Row],[Datum]],ROW(tab_plan[3. Wdh. am])-4),1)),"")</f>
        <v/>
      </c>
      <c r="G328" s="6" t="str" cm="1">
        <f t="array" ref="G328">IFERROR(INDEX(tab_plan[Text],SMALL(IF(tab_plan[4. Wdh. am]=tab_plan[[#This Row],[Datum]],ROW(tab_plan[4. Wdh. am])-4),1)),"")</f>
        <v/>
      </c>
      <c r="H328" s="6" t="str" cm="1">
        <f t="array" ref="H328">IFERROR(INDEX(tab_plan[Text],SMALL(IF(tab_plan[5. Wdh. am]=tab_plan[[#This Row],[Datum]],ROW(tab_plan[5. Wdh. am])-4),1)),"")</f>
        <v/>
      </c>
      <c r="I328" s="6" t="str" cm="1">
        <f t="array" ref="I328">IFERROR(INDEX(tab_plan[Text],SMALL(IF(tab_plan[6. Wdh. am]=tab_plan[[#This Row],[Datum]],ROW(tab_plan[6. Wdh. am])-4),1)),"")</f>
        <v/>
      </c>
      <c r="J328" s="6" t="str" cm="1">
        <f t="array" ref="J328">IFERROR(INDEX(tab_plan[Text],SMALL(IF(tab_plan[7. Wdh. am]=tab_plan[[#This Row],[Datum]],ROW(tab_plan[7. Wdh. am])-4),1)),"")</f>
        <v/>
      </c>
      <c r="K328" s="13">
        <f>IF(tab_plan[[#This Row],[1. Wdh. ]]&lt;&gt;"",tab_plan[[#This Row],[1. Wdh. ]],IFERROR(tab_plan[[#This Row],[Datum]]+VLOOKUP(tab_plan[[#This Row],[Wochentag]],tab_wiederholung[],2,0),""))</f>
        <v>44520</v>
      </c>
      <c r="L328" s="13">
        <f>IF(tab_plan[[#This Row],[2. Wdh. ]]&lt;&gt;"",tab_plan[[#This Row],[2. Wdh. ]],IFERROR(tab_plan[[#This Row],[Datum]]+VLOOKUP(tab_plan[[#This Row],[Wochentag]],tab_wiederholung[],3,0),""))</f>
        <v>44521</v>
      </c>
      <c r="M328" s="13">
        <f>IF(tab_plan[[#This Row],[3. Wdh. ]]&lt;&gt;"",tab_plan[[#This Row],[3. Wdh. ]],IFERROR(tab_plan[[#This Row],[Datum]]+VLOOKUP(tab_plan[[#This Row],[Wochentag]],tab_wiederholung[],4,0),""))</f>
        <v>44523</v>
      </c>
      <c r="N328" s="13">
        <f>IF(tab_plan[[#This Row],[4. Wdh. ]]&lt;&gt;"",tab_plan[[#This Row],[4. Wdh. ]],IFERROR(tab_plan[[#This Row],[Datum]]+VLOOKUP(tab_plan[[#This Row],[Wochentag]],tab_wiederholung[],5,0),""))</f>
        <v>44527</v>
      </c>
      <c r="O328" s="13">
        <f>IF(tab_plan[[#This Row],[5. Wdh. ]]&lt;&gt;"",tab_plan[[#This Row],[5. Wdh. ]],IFERROR(tab_plan[[#This Row],[Datum]]+VLOOKUP(tab_plan[[#This Row],[Wochentag]],tab_wiederholung[],6,0),""))</f>
        <v>44541</v>
      </c>
      <c r="P328" s="13">
        <f>IF(tab_plan[[#This Row],[6. Wdh. ]]&lt;&gt;"",tab_plan[[#This Row],[6. Wdh. ]],IFERROR(tab_plan[[#This Row],[Datum]]+VLOOKUP(tab_plan[[#This Row],[Wochentag]],tab_wiederholung[],7,0),""))</f>
        <v>44576</v>
      </c>
      <c r="Q328" s="13">
        <f>IF(tab_plan[[#This Row],[7. Wdh. ]]&lt;&gt;"",tab_plan[[#This Row],[7. Wdh. ]],IFERROR(tab_plan[[#This Row],[Datum]]+VLOOKUP(tab_plan[[#This Row],[Wochentag]],tab_wiederholung[],8,0),""))</f>
        <v>44884</v>
      </c>
      <c r="R328" s="13"/>
      <c r="S328" s="13"/>
      <c r="T328" s="13"/>
      <c r="U328" s="13"/>
      <c r="V328" s="13"/>
      <c r="W328" s="13"/>
      <c r="X328" s="13"/>
      <c r="Y328" s="13" t="str">
        <f>IF(tab_plan[[#This Row],[Aufgabe]]&lt;&gt;"",tab_plan[[#This Row],[Aufgabe]]&amp;" ("&amp;TEXT(tab_plan[[#This Row],[Datum]],"T.M.")&amp;")","")</f>
        <v/>
      </c>
      <c r="Z328" s="13" t="e" cm="1">
        <f t="array" ref="Z328">tab_plan[[#This Row],[Datum]]=INDEX(tab_feiertage[Datum],SMALL(IF((tab_feiertage[Datum]=tab_plan[[#This Row],[Datum]])*(tab_feiertage[Gültigkeit]="x"),ROW(tab_feiertage[Datum])-31),1))</f>
        <v>#NUM!</v>
      </c>
    </row>
    <row r="329" spans="1:26" x14ac:dyDescent="0.25">
      <c r="A329" s="10" t="str">
        <f>TEXT(tab_plan[[#This Row],[Datum]],"TTTT")</f>
        <v>Sonntag</v>
      </c>
      <c r="B329" s="9">
        <f t="shared" si="5"/>
        <v>44521</v>
      </c>
      <c r="C329" s="6"/>
      <c r="D329" s="6" t="str" cm="1">
        <f t="array" ref="D329">IFERROR(INDEX(tab_plan[Text],SMALL(IF(tab_plan[1. Wdh. am]=tab_plan[[#This Row],[Datum]],ROW(tab_plan[1. Wdh. am])-4),1)),"")</f>
        <v/>
      </c>
      <c r="E329" s="6" t="str" cm="1">
        <f t="array" ref="E329">IFERROR(INDEX(tab_plan[Text],SMALL(IF(tab_plan[2. Wdh. am]=tab_plan[[#This Row],[Datum]],ROW(tab_plan[2. Wdh. am])-4),1)),"")</f>
        <v/>
      </c>
      <c r="F329" s="6" t="str" cm="1">
        <f t="array" ref="F329">IFERROR(INDEX(tab_plan[Text],SMALL(IF(tab_plan[3. Wdh. am]=tab_plan[[#This Row],[Datum]],ROW(tab_plan[3. Wdh. am])-4),1)),"")</f>
        <v/>
      </c>
      <c r="G329" s="6" t="str" cm="1">
        <f t="array" ref="G329">IFERROR(INDEX(tab_plan[Text],SMALL(IF(tab_plan[4. Wdh. am]=tab_plan[[#This Row],[Datum]],ROW(tab_plan[4. Wdh. am])-4),1)),"")</f>
        <v/>
      </c>
      <c r="H329" s="6" t="str" cm="1">
        <f t="array" ref="H329">IFERROR(INDEX(tab_plan[Text],SMALL(IF(tab_plan[5. Wdh. am]=tab_plan[[#This Row],[Datum]],ROW(tab_plan[5. Wdh. am])-4),1)),"")</f>
        <v/>
      </c>
      <c r="I329" s="6" t="str" cm="1">
        <f t="array" ref="I329">IFERROR(INDEX(tab_plan[Text],SMALL(IF(tab_plan[6. Wdh. am]=tab_plan[[#This Row],[Datum]],ROW(tab_plan[6. Wdh. am])-4),1)),"")</f>
        <v/>
      </c>
      <c r="J329" s="6" t="str" cm="1">
        <f t="array" ref="J329">IFERROR(INDEX(tab_plan[Text],SMALL(IF(tab_plan[7. Wdh. am]=tab_plan[[#This Row],[Datum]],ROW(tab_plan[7. Wdh. am])-4),1)),"")</f>
        <v/>
      </c>
      <c r="K329" s="13">
        <f>IF(tab_plan[[#This Row],[1. Wdh. ]]&lt;&gt;"",tab_plan[[#This Row],[1. Wdh. ]],IFERROR(tab_plan[[#This Row],[Datum]]+VLOOKUP(tab_plan[[#This Row],[Wochentag]],tab_wiederholung[],2,0),""))</f>
        <v>44521</v>
      </c>
      <c r="L329" s="13">
        <f>IF(tab_plan[[#This Row],[2. Wdh. ]]&lt;&gt;"",tab_plan[[#This Row],[2. Wdh. ]],IFERROR(tab_plan[[#This Row],[Datum]]+VLOOKUP(tab_plan[[#This Row],[Wochentag]],tab_wiederholung[],3,0),""))</f>
        <v>44522</v>
      </c>
      <c r="M329" s="13">
        <f>IF(tab_plan[[#This Row],[3. Wdh. ]]&lt;&gt;"",tab_plan[[#This Row],[3. Wdh. ]],IFERROR(tab_plan[[#This Row],[Datum]]+VLOOKUP(tab_plan[[#This Row],[Wochentag]],tab_wiederholung[],4,0),""))</f>
        <v>44524</v>
      </c>
      <c r="N329" s="13">
        <f>IF(tab_plan[[#This Row],[4. Wdh. ]]&lt;&gt;"",tab_plan[[#This Row],[4. Wdh. ]],IFERROR(tab_plan[[#This Row],[Datum]]+VLOOKUP(tab_plan[[#This Row],[Wochentag]],tab_wiederholung[],5,0),""))</f>
        <v>44528</v>
      </c>
      <c r="O329" s="13">
        <f>IF(tab_plan[[#This Row],[5. Wdh. ]]&lt;&gt;"",tab_plan[[#This Row],[5. Wdh. ]],IFERROR(tab_plan[[#This Row],[Datum]]+VLOOKUP(tab_plan[[#This Row],[Wochentag]],tab_wiederholung[],6,0),""))</f>
        <v>44542</v>
      </c>
      <c r="P329" s="13">
        <f>IF(tab_plan[[#This Row],[6. Wdh. ]]&lt;&gt;"",tab_plan[[#This Row],[6. Wdh. ]],IFERROR(tab_plan[[#This Row],[Datum]]+VLOOKUP(tab_plan[[#This Row],[Wochentag]],tab_wiederholung[],7,0),""))</f>
        <v>44577</v>
      </c>
      <c r="Q329" s="13">
        <f>IF(tab_plan[[#This Row],[7. Wdh. ]]&lt;&gt;"",tab_plan[[#This Row],[7. Wdh. ]],IFERROR(tab_plan[[#This Row],[Datum]]+VLOOKUP(tab_plan[[#This Row],[Wochentag]],tab_wiederholung[],8,0),""))</f>
        <v>44885</v>
      </c>
      <c r="R329" s="13"/>
      <c r="S329" s="13"/>
      <c r="T329" s="13"/>
      <c r="U329" s="13"/>
      <c r="V329" s="13"/>
      <c r="W329" s="13"/>
      <c r="X329" s="13"/>
      <c r="Y329" s="13" t="str">
        <f>IF(tab_plan[[#This Row],[Aufgabe]]&lt;&gt;"",tab_plan[[#This Row],[Aufgabe]]&amp;" ("&amp;TEXT(tab_plan[[#This Row],[Datum]],"T.M.")&amp;")","")</f>
        <v/>
      </c>
      <c r="Z329" s="13" t="b" cm="1">
        <f t="array" ref="Z329">tab_plan[[#This Row],[Datum]]=INDEX(tab_feiertage[Datum],SMALL(IF((tab_feiertage[Datum]=tab_plan[[#This Row],[Datum]])*(tab_feiertage[Gültigkeit]="x"),ROW(tab_feiertage[Datum])-31),1))</f>
        <v>1</v>
      </c>
    </row>
    <row r="330" spans="1:26" x14ac:dyDescent="0.25">
      <c r="A330" s="10" t="str">
        <f>TEXT(tab_plan[[#This Row],[Datum]],"TTTT")</f>
        <v>Montag</v>
      </c>
      <c r="B330" s="9">
        <f t="shared" si="5"/>
        <v>44522</v>
      </c>
      <c r="C330" s="6"/>
      <c r="D330" s="6" t="str" cm="1">
        <f t="array" ref="D330">IFERROR(INDEX(tab_plan[Text],SMALL(IF(tab_plan[1. Wdh. am]=tab_plan[[#This Row],[Datum]],ROW(tab_plan[1. Wdh. am])-4),1)),"")</f>
        <v/>
      </c>
      <c r="E330" s="6" t="str" cm="1">
        <f t="array" ref="E330">IFERROR(INDEX(tab_plan[Text],SMALL(IF(tab_plan[2. Wdh. am]=tab_plan[[#This Row],[Datum]],ROW(tab_plan[2. Wdh. am])-4),1)),"")</f>
        <v/>
      </c>
      <c r="F330" s="6" t="str" cm="1">
        <f t="array" ref="F330">IFERROR(INDEX(tab_plan[Text],SMALL(IF(tab_plan[3. Wdh. am]=tab_plan[[#This Row],[Datum]],ROW(tab_plan[3. Wdh. am])-4),1)),"")</f>
        <v/>
      </c>
      <c r="G330" s="6" t="str" cm="1">
        <f t="array" ref="G330">IFERROR(INDEX(tab_plan[Text],SMALL(IF(tab_plan[4. Wdh. am]=tab_plan[[#This Row],[Datum]],ROW(tab_plan[4. Wdh. am])-4),1)),"")</f>
        <v/>
      </c>
      <c r="H330" s="6" t="str" cm="1">
        <f t="array" ref="H330">IFERROR(INDEX(tab_plan[Text],SMALL(IF(tab_plan[5. Wdh. am]=tab_plan[[#This Row],[Datum]],ROW(tab_plan[5. Wdh. am])-4),1)),"")</f>
        <v/>
      </c>
      <c r="I330" s="6" t="str" cm="1">
        <f t="array" ref="I330">IFERROR(INDEX(tab_plan[Text],SMALL(IF(tab_plan[6. Wdh. am]=tab_plan[[#This Row],[Datum]],ROW(tab_plan[6. Wdh. am])-4),1)),"")</f>
        <v/>
      </c>
      <c r="J330" s="6" t="str" cm="1">
        <f t="array" ref="J330">IFERROR(INDEX(tab_plan[Text],SMALL(IF(tab_plan[7. Wdh. am]=tab_plan[[#This Row],[Datum]],ROW(tab_plan[7. Wdh. am])-4),1)),"")</f>
        <v/>
      </c>
      <c r="K330" s="13">
        <f>IF(tab_plan[[#This Row],[1. Wdh. ]]&lt;&gt;"",tab_plan[[#This Row],[1. Wdh. ]],IFERROR(tab_plan[[#This Row],[Datum]]+VLOOKUP(tab_plan[[#This Row],[Wochentag]],tab_wiederholung[],2,0),""))</f>
        <v>44522</v>
      </c>
      <c r="L330" s="13">
        <f>IF(tab_plan[[#This Row],[2. Wdh. ]]&lt;&gt;"",tab_plan[[#This Row],[2. Wdh. ]],IFERROR(tab_plan[[#This Row],[Datum]]+VLOOKUP(tab_plan[[#This Row],[Wochentag]],tab_wiederholung[],3,0),""))</f>
        <v>44523</v>
      </c>
      <c r="M330" s="13">
        <f>IF(tab_plan[[#This Row],[3. Wdh. ]]&lt;&gt;"",tab_plan[[#This Row],[3. Wdh. ]],IFERROR(tab_plan[[#This Row],[Datum]]+VLOOKUP(tab_plan[[#This Row],[Wochentag]],tab_wiederholung[],4,0),""))</f>
        <v>44525</v>
      </c>
      <c r="N330" s="13">
        <f>IF(tab_plan[[#This Row],[4. Wdh. ]]&lt;&gt;"",tab_plan[[#This Row],[4. Wdh. ]],IFERROR(tab_plan[[#This Row],[Datum]]+VLOOKUP(tab_plan[[#This Row],[Wochentag]],tab_wiederholung[],5,0),""))</f>
        <v>44529</v>
      </c>
      <c r="O330" s="13">
        <f>IF(tab_plan[[#This Row],[5. Wdh. ]]&lt;&gt;"",tab_plan[[#This Row],[5. Wdh. ]],IFERROR(tab_plan[[#This Row],[Datum]]+VLOOKUP(tab_plan[[#This Row],[Wochentag]],tab_wiederholung[],6,0),""))</f>
        <v>44543</v>
      </c>
      <c r="P330" s="13">
        <f>IF(tab_plan[[#This Row],[6. Wdh. ]]&lt;&gt;"",tab_plan[[#This Row],[6. Wdh. ]],IFERROR(tab_plan[[#This Row],[Datum]]+VLOOKUP(tab_plan[[#This Row],[Wochentag]],tab_wiederholung[],7,0),""))</f>
        <v>44578</v>
      </c>
      <c r="Q330" s="13">
        <f>IF(tab_plan[[#This Row],[7. Wdh. ]]&lt;&gt;"",tab_plan[[#This Row],[7. Wdh. ]],IFERROR(tab_plan[[#This Row],[Datum]]+VLOOKUP(tab_plan[[#This Row],[Wochentag]],tab_wiederholung[],8,0),""))</f>
        <v>44886</v>
      </c>
      <c r="R330" s="13"/>
      <c r="S330" s="13"/>
      <c r="T330" s="13"/>
      <c r="U330" s="13"/>
      <c r="V330" s="13"/>
      <c r="W330" s="13"/>
      <c r="X330" s="13"/>
      <c r="Y330" s="13" t="str">
        <f>IF(tab_plan[[#This Row],[Aufgabe]]&lt;&gt;"",tab_plan[[#This Row],[Aufgabe]]&amp;" ("&amp;TEXT(tab_plan[[#This Row],[Datum]],"T.M.")&amp;")","")</f>
        <v/>
      </c>
      <c r="Z330" s="13" t="e" cm="1">
        <f t="array" ref="Z330">tab_plan[[#This Row],[Datum]]=INDEX(tab_feiertage[Datum],SMALL(IF((tab_feiertage[Datum]=tab_plan[[#This Row],[Datum]])*(tab_feiertage[Gültigkeit]="x"),ROW(tab_feiertage[Datum])-31),1))</f>
        <v>#NUM!</v>
      </c>
    </row>
    <row r="331" spans="1:26" x14ac:dyDescent="0.25">
      <c r="A331" s="10" t="str">
        <f>TEXT(tab_plan[[#This Row],[Datum]],"TTTT")</f>
        <v>Dienstag</v>
      </c>
      <c r="B331" s="9">
        <f t="shared" si="5"/>
        <v>44523</v>
      </c>
      <c r="C331" s="6"/>
      <c r="D331" s="6" t="str" cm="1">
        <f t="array" ref="D331">IFERROR(INDEX(tab_plan[Text],SMALL(IF(tab_plan[1. Wdh. am]=tab_plan[[#This Row],[Datum]],ROW(tab_plan[1. Wdh. am])-4),1)),"")</f>
        <v/>
      </c>
      <c r="E331" s="6" t="str" cm="1">
        <f t="array" ref="E331">IFERROR(INDEX(tab_plan[Text],SMALL(IF(tab_plan[2. Wdh. am]=tab_plan[[#This Row],[Datum]],ROW(tab_plan[2. Wdh. am])-4),1)),"")</f>
        <v/>
      </c>
      <c r="F331" s="6" t="str" cm="1">
        <f t="array" ref="F331">IFERROR(INDEX(tab_plan[Text],SMALL(IF(tab_plan[3. Wdh. am]=tab_plan[[#This Row],[Datum]],ROW(tab_plan[3. Wdh. am])-4),1)),"")</f>
        <v/>
      </c>
      <c r="G331" s="6" t="str" cm="1">
        <f t="array" ref="G331">IFERROR(INDEX(tab_plan[Text],SMALL(IF(tab_plan[4. Wdh. am]=tab_plan[[#This Row],[Datum]],ROW(tab_plan[4. Wdh. am])-4),1)),"")</f>
        <v/>
      </c>
      <c r="H331" s="6" t="str" cm="1">
        <f t="array" ref="H331">IFERROR(INDEX(tab_plan[Text],SMALL(IF(tab_plan[5. Wdh. am]=tab_plan[[#This Row],[Datum]],ROW(tab_plan[5. Wdh. am])-4),1)),"")</f>
        <v/>
      </c>
      <c r="I331" s="6" t="str" cm="1">
        <f t="array" ref="I331">IFERROR(INDEX(tab_plan[Text],SMALL(IF(tab_plan[6. Wdh. am]=tab_plan[[#This Row],[Datum]],ROW(tab_plan[6. Wdh. am])-4),1)),"")</f>
        <v/>
      </c>
      <c r="J331" s="6" t="str" cm="1">
        <f t="array" ref="J331">IFERROR(INDEX(tab_plan[Text],SMALL(IF(tab_plan[7. Wdh. am]=tab_plan[[#This Row],[Datum]],ROW(tab_plan[7. Wdh. am])-4),1)),"")</f>
        <v/>
      </c>
      <c r="K331" s="13">
        <f>IF(tab_plan[[#This Row],[1. Wdh. ]]&lt;&gt;"",tab_plan[[#This Row],[1. Wdh. ]],IFERROR(tab_plan[[#This Row],[Datum]]+VLOOKUP(tab_plan[[#This Row],[Wochentag]],tab_wiederholung[],2,0),""))</f>
        <v>44523</v>
      </c>
      <c r="L331" s="13">
        <f>IF(tab_plan[[#This Row],[2. Wdh. ]]&lt;&gt;"",tab_plan[[#This Row],[2. Wdh. ]],IFERROR(tab_plan[[#This Row],[Datum]]+VLOOKUP(tab_plan[[#This Row],[Wochentag]],tab_wiederholung[],3,0),""))</f>
        <v>44524</v>
      </c>
      <c r="M331" s="13">
        <f>IF(tab_plan[[#This Row],[3. Wdh. ]]&lt;&gt;"",tab_plan[[#This Row],[3. Wdh. ]],IFERROR(tab_plan[[#This Row],[Datum]]+VLOOKUP(tab_plan[[#This Row],[Wochentag]],tab_wiederholung[],4,0),""))</f>
        <v>44526</v>
      </c>
      <c r="N331" s="13">
        <f>IF(tab_plan[[#This Row],[4. Wdh. ]]&lt;&gt;"",tab_plan[[#This Row],[4. Wdh. ]],IFERROR(tab_plan[[#This Row],[Datum]]+VLOOKUP(tab_plan[[#This Row],[Wochentag]],tab_wiederholung[],5,0),""))</f>
        <v>44530</v>
      </c>
      <c r="O331" s="13">
        <f>IF(tab_plan[[#This Row],[5. Wdh. ]]&lt;&gt;"",tab_plan[[#This Row],[5. Wdh. ]],IFERROR(tab_plan[[#This Row],[Datum]]+VLOOKUP(tab_plan[[#This Row],[Wochentag]],tab_wiederholung[],6,0),""))</f>
        <v>44544</v>
      </c>
      <c r="P331" s="13">
        <f>IF(tab_plan[[#This Row],[6. Wdh. ]]&lt;&gt;"",tab_plan[[#This Row],[6. Wdh. ]],IFERROR(tab_plan[[#This Row],[Datum]]+VLOOKUP(tab_plan[[#This Row],[Wochentag]],tab_wiederholung[],7,0),""))</f>
        <v>44579</v>
      </c>
      <c r="Q331" s="13">
        <f>IF(tab_plan[[#This Row],[7. Wdh. ]]&lt;&gt;"",tab_plan[[#This Row],[7. Wdh. ]],IFERROR(tab_plan[[#This Row],[Datum]]+VLOOKUP(tab_plan[[#This Row],[Wochentag]],tab_wiederholung[],8,0),""))</f>
        <v>44887</v>
      </c>
      <c r="R331" s="13"/>
      <c r="S331" s="13"/>
      <c r="T331" s="13"/>
      <c r="U331" s="13"/>
      <c r="V331" s="13"/>
      <c r="W331" s="13"/>
      <c r="X331" s="13"/>
      <c r="Y331" s="13" t="str">
        <f>IF(tab_plan[[#This Row],[Aufgabe]]&lt;&gt;"",tab_plan[[#This Row],[Aufgabe]]&amp;" ("&amp;TEXT(tab_plan[[#This Row],[Datum]],"T.M.")&amp;")","")</f>
        <v/>
      </c>
      <c r="Z331" s="13" t="e" cm="1">
        <f t="array" ref="Z331">tab_plan[[#This Row],[Datum]]=INDEX(tab_feiertage[Datum],SMALL(IF((tab_feiertage[Datum]=tab_plan[[#This Row],[Datum]])*(tab_feiertage[Gültigkeit]="x"),ROW(tab_feiertage[Datum])-31),1))</f>
        <v>#NUM!</v>
      </c>
    </row>
    <row r="332" spans="1:26" x14ac:dyDescent="0.25">
      <c r="A332" s="10" t="str">
        <f>TEXT(tab_plan[[#This Row],[Datum]],"TTTT")</f>
        <v>Mittwoch</v>
      </c>
      <c r="B332" s="9">
        <f t="shared" si="5"/>
        <v>44524</v>
      </c>
      <c r="C332" s="6"/>
      <c r="D332" s="6" t="str" cm="1">
        <f t="array" ref="D332">IFERROR(INDEX(tab_plan[Text],SMALL(IF(tab_plan[1. Wdh. am]=tab_plan[[#This Row],[Datum]],ROW(tab_plan[1. Wdh. am])-4),1)),"")</f>
        <v/>
      </c>
      <c r="E332" s="6" t="str" cm="1">
        <f t="array" ref="E332">IFERROR(INDEX(tab_plan[Text],SMALL(IF(tab_plan[2. Wdh. am]=tab_plan[[#This Row],[Datum]],ROW(tab_plan[2. Wdh. am])-4),1)),"")</f>
        <v/>
      </c>
      <c r="F332" s="6" t="str" cm="1">
        <f t="array" ref="F332">IFERROR(INDEX(tab_plan[Text],SMALL(IF(tab_plan[3. Wdh. am]=tab_plan[[#This Row],[Datum]],ROW(tab_plan[3. Wdh. am])-4),1)),"")</f>
        <v/>
      </c>
      <c r="G332" s="6" t="str" cm="1">
        <f t="array" ref="G332">IFERROR(INDEX(tab_plan[Text],SMALL(IF(tab_plan[4. Wdh. am]=tab_plan[[#This Row],[Datum]],ROW(tab_plan[4. Wdh. am])-4),1)),"")</f>
        <v/>
      </c>
      <c r="H332" s="6" t="str" cm="1">
        <f t="array" ref="H332">IFERROR(INDEX(tab_plan[Text],SMALL(IF(tab_plan[5. Wdh. am]=tab_plan[[#This Row],[Datum]],ROW(tab_plan[5. Wdh. am])-4),1)),"")</f>
        <v/>
      </c>
      <c r="I332" s="6" t="str" cm="1">
        <f t="array" ref="I332">IFERROR(INDEX(tab_plan[Text],SMALL(IF(tab_plan[6. Wdh. am]=tab_plan[[#This Row],[Datum]],ROW(tab_plan[6. Wdh. am])-4),1)),"")</f>
        <v/>
      </c>
      <c r="J332" s="6" t="str" cm="1">
        <f t="array" ref="J332">IFERROR(INDEX(tab_plan[Text],SMALL(IF(tab_plan[7. Wdh. am]=tab_plan[[#This Row],[Datum]],ROW(tab_plan[7. Wdh. am])-4),1)),"")</f>
        <v/>
      </c>
      <c r="K332" s="13">
        <f>IF(tab_plan[[#This Row],[1. Wdh. ]]&lt;&gt;"",tab_plan[[#This Row],[1. Wdh. ]],IFERROR(tab_plan[[#This Row],[Datum]]+VLOOKUP(tab_plan[[#This Row],[Wochentag]],tab_wiederholung[],2,0),""))</f>
        <v>44524</v>
      </c>
      <c r="L332" s="13">
        <f>IF(tab_plan[[#This Row],[2. Wdh. ]]&lt;&gt;"",tab_plan[[#This Row],[2. Wdh. ]],IFERROR(tab_plan[[#This Row],[Datum]]+VLOOKUP(tab_plan[[#This Row],[Wochentag]],tab_wiederholung[],3,0),""))</f>
        <v>44525</v>
      </c>
      <c r="M332" s="13">
        <f>IF(tab_plan[[#This Row],[3. Wdh. ]]&lt;&gt;"",tab_plan[[#This Row],[3. Wdh. ]],IFERROR(tab_plan[[#This Row],[Datum]]+VLOOKUP(tab_plan[[#This Row],[Wochentag]],tab_wiederholung[],4,0),""))</f>
        <v>44527</v>
      </c>
      <c r="N332" s="13">
        <f>IF(tab_plan[[#This Row],[4. Wdh. ]]&lt;&gt;"",tab_plan[[#This Row],[4. Wdh. ]],IFERROR(tab_plan[[#This Row],[Datum]]+VLOOKUP(tab_plan[[#This Row],[Wochentag]],tab_wiederholung[],5,0),""))</f>
        <v>44531</v>
      </c>
      <c r="O332" s="13">
        <f>IF(tab_plan[[#This Row],[5. Wdh. ]]&lt;&gt;"",tab_plan[[#This Row],[5. Wdh. ]],IFERROR(tab_plan[[#This Row],[Datum]]+VLOOKUP(tab_plan[[#This Row],[Wochentag]],tab_wiederholung[],6,0),""))</f>
        <v>44545</v>
      </c>
      <c r="P332" s="13">
        <f>IF(tab_plan[[#This Row],[6. Wdh. ]]&lt;&gt;"",tab_plan[[#This Row],[6. Wdh. ]],IFERROR(tab_plan[[#This Row],[Datum]]+VLOOKUP(tab_plan[[#This Row],[Wochentag]],tab_wiederholung[],7,0),""))</f>
        <v>44580</v>
      </c>
      <c r="Q332" s="13">
        <f>IF(tab_plan[[#This Row],[7. Wdh. ]]&lt;&gt;"",tab_plan[[#This Row],[7. Wdh. ]],IFERROR(tab_plan[[#This Row],[Datum]]+VLOOKUP(tab_plan[[#This Row],[Wochentag]],tab_wiederholung[],8,0),""))</f>
        <v>44888</v>
      </c>
      <c r="R332" s="13"/>
      <c r="S332" s="13"/>
      <c r="T332" s="13"/>
      <c r="U332" s="13"/>
      <c r="V332" s="13"/>
      <c r="W332" s="13"/>
      <c r="X332" s="13"/>
      <c r="Y332" s="13" t="str">
        <f>IF(tab_plan[[#This Row],[Aufgabe]]&lt;&gt;"",tab_plan[[#This Row],[Aufgabe]]&amp;" ("&amp;TEXT(tab_plan[[#This Row],[Datum]],"T.M.")&amp;")","")</f>
        <v/>
      </c>
      <c r="Z332" s="13" t="e" cm="1">
        <f t="array" ref="Z332">tab_plan[[#This Row],[Datum]]=INDEX(tab_feiertage[Datum],SMALL(IF((tab_feiertage[Datum]=tab_plan[[#This Row],[Datum]])*(tab_feiertage[Gültigkeit]="x"),ROW(tab_feiertage[Datum])-31),1))</f>
        <v>#NUM!</v>
      </c>
    </row>
    <row r="333" spans="1:26" x14ac:dyDescent="0.25">
      <c r="A333" s="10" t="str">
        <f>TEXT(tab_plan[[#This Row],[Datum]],"TTTT")</f>
        <v>Donnerstag</v>
      </c>
      <c r="B333" s="9">
        <f t="shared" si="5"/>
        <v>44525</v>
      </c>
      <c r="C333" s="6"/>
      <c r="D333" s="6" t="str" cm="1">
        <f t="array" ref="D333">IFERROR(INDEX(tab_plan[Text],SMALL(IF(tab_plan[1. Wdh. am]=tab_plan[[#This Row],[Datum]],ROW(tab_plan[1. Wdh. am])-4),1)),"")</f>
        <v/>
      </c>
      <c r="E333" s="6" t="str" cm="1">
        <f t="array" ref="E333">IFERROR(INDEX(tab_plan[Text],SMALL(IF(tab_plan[2. Wdh. am]=tab_plan[[#This Row],[Datum]],ROW(tab_plan[2. Wdh. am])-4),1)),"")</f>
        <v/>
      </c>
      <c r="F333" s="6" t="str" cm="1">
        <f t="array" ref="F333">IFERROR(INDEX(tab_plan[Text],SMALL(IF(tab_plan[3. Wdh. am]=tab_plan[[#This Row],[Datum]],ROW(tab_plan[3. Wdh. am])-4),1)),"")</f>
        <v/>
      </c>
      <c r="G333" s="6" t="str" cm="1">
        <f t="array" ref="G333">IFERROR(INDEX(tab_plan[Text],SMALL(IF(tab_plan[4. Wdh. am]=tab_plan[[#This Row],[Datum]],ROW(tab_plan[4. Wdh. am])-4),1)),"")</f>
        <v/>
      </c>
      <c r="H333" s="6" t="str" cm="1">
        <f t="array" ref="H333">IFERROR(INDEX(tab_plan[Text],SMALL(IF(tab_plan[5. Wdh. am]=tab_plan[[#This Row],[Datum]],ROW(tab_plan[5. Wdh. am])-4),1)),"")</f>
        <v/>
      </c>
      <c r="I333" s="6" t="str" cm="1">
        <f t="array" ref="I333">IFERROR(INDEX(tab_plan[Text],SMALL(IF(tab_plan[6. Wdh. am]=tab_plan[[#This Row],[Datum]],ROW(tab_plan[6. Wdh. am])-4),1)),"")</f>
        <v/>
      </c>
      <c r="J333" s="6" t="str" cm="1">
        <f t="array" ref="J333">IFERROR(INDEX(tab_plan[Text],SMALL(IF(tab_plan[7. Wdh. am]=tab_plan[[#This Row],[Datum]],ROW(tab_plan[7. Wdh. am])-4),1)),"")</f>
        <v/>
      </c>
      <c r="K333" s="13">
        <f>IF(tab_plan[[#This Row],[1. Wdh. ]]&lt;&gt;"",tab_plan[[#This Row],[1. Wdh. ]],IFERROR(tab_plan[[#This Row],[Datum]]+VLOOKUP(tab_plan[[#This Row],[Wochentag]],tab_wiederholung[],2,0),""))</f>
        <v>44525</v>
      </c>
      <c r="L333" s="13">
        <f>IF(tab_plan[[#This Row],[2. Wdh. ]]&lt;&gt;"",tab_plan[[#This Row],[2. Wdh. ]],IFERROR(tab_plan[[#This Row],[Datum]]+VLOOKUP(tab_plan[[#This Row],[Wochentag]],tab_wiederholung[],3,0),""))</f>
        <v>44526</v>
      </c>
      <c r="M333" s="13">
        <f>IF(tab_plan[[#This Row],[3. Wdh. ]]&lt;&gt;"",tab_plan[[#This Row],[3. Wdh. ]],IFERROR(tab_plan[[#This Row],[Datum]]+VLOOKUP(tab_plan[[#This Row],[Wochentag]],tab_wiederholung[],4,0),""))</f>
        <v>44528</v>
      </c>
      <c r="N333" s="13">
        <f>IF(tab_plan[[#This Row],[4. Wdh. ]]&lt;&gt;"",tab_plan[[#This Row],[4. Wdh. ]],IFERROR(tab_plan[[#This Row],[Datum]]+VLOOKUP(tab_plan[[#This Row],[Wochentag]],tab_wiederholung[],5,0),""))</f>
        <v>44532</v>
      </c>
      <c r="O333" s="13">
        <f>IF(tab_plan[[#This Row],[5. Wdh. ]]&lt;&gt;"",tab_plan[[#This Row],[5. Wdh. ]],IFERROR(tab_plan[[#This Row],[Datum]]+VLOOKUP(tab_plan[[#This Row],[Wochentag]],tab_wiederholung[],6,0),""))</f>
        <v>44546</v>
      </c>
      <c r="P333" s="13">
        <f>IF(tab_plan[[#This Row],[6. Wdh. ]]&lt;&gt;"",tab_plan[[#This Row],[6. Wdh. ]],IFERROR(tab_plan[[#This Row],[Datum]]+VLOOKUP(tab_plan[[#This Row],[Wochentag]],tab_wiederholung[],7,0),""))</f>
        <v>44581</v>
      </c>
      <c r="Q333" s="13">
        <f>IF(tab_plan[[#This Row],[7. Wdh. ]]&lt;&gt;"",tab_plan[[#This Row],[7. Wdh. ]],IFERROR(tab_plan[[#This Row],[Datum]]+VLOOKUP(tab_plan[[#This Row],[Wochentag]],tab_wiederholung[],8,0),""))</f>
        <v>44889</v>
      </c>
      <c r="R333" s="13"/>
      <c r="S333" s="13"/>
      <c r="T333" s="13"/>
      <c r="U333" s="13"/>
      <c r="V333" s="13"/>
      <c r="W333" s="13"/>
      <c r="X333" s="13"/>
      <c r="Y333" s="13" t="str">
        <f>IF(tab_plan[[#This Row],[Aufgabe]]&lt;&gt;"",tab_plan[[#This Row],[Aufgabe]]&amp;" ("&amp;TEXT(tab_plan[[#This Row],[Datum]],"T.M.")&amp;")","")</f>
        <v/>
      </c>
      <c r="Z333" s="13" t="e" cm="1">
        <f t="array" ref="Z333">tab_plan[[#This Row],[Datum]]=INDEX(tab_feiertage[Datum],SMALL(IF((tab_feiertage[Datum]=tab_plan[[#This Row],[Datum]])*(tab_feiertage[Gültigkeit]="x"),ROW(tab_feiertage[Datum])-31),1))</f>
        <v>#NUM!</v>
      </c>
    </row>
    <row r="334" spans="1:26" x14ac:dyDescent="0.25">
      <c r="A334" s="10" t="str">
        <f>TEXT(tab_plan[[#This Row],[Datum]],"TTTT")</f>
        <v>Freitag</v>
      </c>
      <c r="B334" s="9">
        <f t="shared" si="5"/>
        <v>44526</v>
      </c>
      <c r="C334" s="6"/>
      <c r="D334" s="6" t="str" cm="1">
        <f t="array" ref="D334">IFERROR(INDEX(tab_plan[Text],SMALL(IF(tab_plan[1. Wdh. am]=tab_plan[[#This Row],[Datum]],ROW(tab_plan[1. Wdh. am])-4),1)),"")</f>
        <v/>
      </c>
      <c r="E334" s="6" t="str" cm="1">
        <f t="array" ref="E334">IFERROR(INDEX(tab_plan[Text],SMALL(IF(tab_plan[2. Wdh. am]=tab_plan[[#This Row],[Datum]],ROW(tab_plan[2. Wdh. am])-4),1)),"")</f>
        <v/>
      </c>
      <c r="F334" s="6" t="str" cm="1">
        <f t="array" ref="F334">IFERROR(INDEX(tab_plan[Text],SMALL(IF(tab_plan[3. Wdh. am]=tab_plan[[#This Row],[Datum]],ROW(tab_plan[3. Wdh. am])-4),1)),"")</f>
        <v/>
      </c>
      <c r="G334" s="6" t="str" cm="1">
        <f t="array" ref="G334">IFERROR(INDEX(tab_plan[Text],SMALL(IF(tab_plan[4. Wdh. am]=tab_plan[[#This Row],[Datum]],ROW(tab_plan[4. Wdh. am])-4),1)),"")</f>
        <v/>
      </c>
      <c r="H334" s="6" t="str" cm="1">
        <f t="array" ref="H334">IFERROR(INDEX(tab_plan[Text],SMALL(IF(tab_plan[5. Wdh. am]=tab_plan[[#This Row],[Datum]],ROW(tab_plan[5. Wdh. am])-4),1)),"")</f>
        <v/>
      </c>
      <c r="I334" s="6" t="str" cm="1">
        <f t="array" ref="I334">IFERROR(INDEX(tab_plan[Text],SMALL(IF(tab_plan[6. Wdh. am]=tab_plan[[#This Row],[Datum]],ROW(tab_plan[6. Wdh. am])-4),1)),"")</f>
        <v/>
      </c>
      <c r="J334" s="6" t="str" cm="1">
        <f t="array" ref="J334">IFERROR(INDEX(tab_plan[Text],SMALL(IF(tab_plan[7. Wdh. am]=tab_plan[[#This Row],[Datum]],ROW(tab_plan[7. Wdh. am])-4),1)),"")</f>
        <v/>
      </c>
      <c r="K334" s="13">
        <f>IF(tab_plan[[#This Row],[1. Wdh. ]]&lt;&gt;"",tab_plan[[#This Row],[1. Wdh. ]],IFERROR(tab_plan[[#This Row],[Datum]]+VLOOKUP(tab_plan[[#This Row],[Wochentag]],tab_wiederholung[],2,0),""))</f>
        <v>44526</v>
      </c>
      <c r="L334" s="13">
        <f>IF(tab_plan[[#This Row],[2. Wdh. ]]&lt;&gt;"",tab_plan[[#This Row],[2. Wdh. ]],IFERROR(tab_plan[[#This Row],[Datum]]+VLOOKUP(tab_plan[[#This Row],[Wochentag]],tab_wiederholung[],3,0),""))</f>
        <v>44527</v>
      </c>
      <c r="M334" s="13">
        <f>IF(tab_plan[[#This Row],[3. Wdh. ]]&lt;&gt;"",tab_plan[[#This Row],[3. Wdh. ]],IFERROR(tab_plan[[#This Row],[Datum]]+VLOOKUP(tab_plan[[#This Row],[Wochentag]],tab_wiederholung[],4,0),""))</f>
        <v>44529</v>
      </c>
      <c r="N334" s="13">
        <f>IF(tab_plan[[#This Row],[4. Wdh. ]]&lt;&gt;"",tab_plan[[#This Row],[4. Wdh. ]],IFERROR(tab_plan[[#This Row],[Datum]]+VLOOKUP(tab_plan[[#This Row],[Wochentag]],tab_wiederholung[],5,0),""))</f>
        <v>44533</v>
      </c>
      <c r="O334" s="13">
        <f>IF(tab_plan[[#This Row],[5. Wdh. ]]&lt;&gt;"",tab_plan[[#This Row],[5. Wdh. ]],IFERROR(tab_plan[[#This Row],[Datum]]+VLOOKUP(tab_plan[[#This Row],[Wochentag]],tab_wiederholung[],6,0),""))</f>
        <v>44547</v>
      </c>
      <c r="P334" s="13">
        <f>IF(tab_plan[[#This Row],[6. Wdh. ]]&lt;&gt;"",tab_plan[[#This Row],[6. Wdh. ]],IFERROR(tab_plan[[#This Row],[Datum]]+VLOOKUP(tab_plan[[#This Row],[Wochentag]],tab_wiederholung[],7,0),""))</f>
        <v>44582</v>
      </c>
      <c r="Q334" s="13">
        <f>IF(tab_plan[[#This Row],[7. Wdh. ]]&lt;&gt;"",tab_plan[[#This Row],[7. Wdh. ]],IFERROR(tab_plan[[#This Row],[Datum]]+VLOOKUP(tab_plan[[#This Row],[Wochentag]],tab_wiederholung[],8,0),""))</f>
        <v>44890</v>
      </c>
      <c r="R334" s="13"/>
      <c r="S334" s="13"/>
      <c r="T334" s="13"/>
      <c r="U334" s="13"/>
      <c r="V334" s="13"/>
      <c r="W334" s="13"/>
      <c r="X334" s="13"/>
      <c r="Y334" s="13" t="str">
        <f>IF(tab_plan[[#This Row],[Aufgabe]]&lt;&gt;"",tab_plan[[#This Row],[Aufgabe]]&amp;" ("&amp;TEXT(tab_plan[[#This Row],[Datum]],"T.M.")&amp;")","")</f>
        <v/>
      </c>
      <c r="Z334" s="13" t="e" cm="1">
        <f t="array" ref="Z334">tab_plan[[#This Row],[Datum]]=INDEX(tab_feiertage[Datum],SMALL(IF((tab_feiertage[Datum]=tab_plan[[#This Row],[Datum]])*(tab_feiertage[Gültigkeit]="x"),ROW(tab_feiertage[Datum])-31),1))</f>
        <v>#NUM!</v>
      </c>
    </row>
    <row r="335" spans="1:26" x14ac:dyDescent="0.25">
      <c r="A335" s="10" t="str">
        <f>TEXT(tab_plan[[#This Row],[Datum]],"TTTT")</f>
        <v>Samstag</v>
      </c>
      <c r="B335" s="9">
        <f t="shared" si="5"/>
        <v>44527</v>
      </c>
      <c r="C335" s="6"/>
      <c r="D335" s="6" t="str" cm="1">
        <f t="array" ref="D335">IFERROR(INDEX(tab_plan[Text],SMALL(IF(tab_plan[1. Wdh. am]=tab_plan[[#This Row],[Datum]],ROW(tab_plan[1. Wdh. am])-4),1)),"")</f>
        <v/>
      </c>
      <c r="E335" s="6" t="str" cm="1">
        <f t="array" ref="E335">IFERROR(INDEX(tab_plan[Text],SMALL(IF(tab_plan[2. Wdh. am]=tab_plan[[#This Row],[Datum]],ROW(tab_plan[2. Wdh. am])-4),1)),"")</f>
        <v/>
      </c>
      <c r="F335" s="6" t="str" cm="1">
        <f t="array" ref="F335">IFERROR(INDEX(tab_plan[Text],SMALL(IF(tab_plan[3. Wdh. am]=tab_plan[[#This Row],[Datum]],ROW(tab_plan[3. Wdh. am])-4),1)),"")</f>
        <v/>
      </c>
      <c r="G335" s="6" t="str" cm="1">
        <f t="array" ref="G335">IFERROR(INDEX(tab_plan[Text],SMALL(IF(tab_plan[4. Wdh. am]=tab_plan[[#This Row],[Datum]],ROW(tab_plan[4. Wdh. am])-4),1)),"")</f>
        <v/>
      </c>
      <c r="H335" s="6" t="str" cm="1">
        <f t="array" ref="H335">IFERROR(INDEX(tab_plan[Text],SMALL(IF(tab_plan[5. Wdh. am]=tab_plan[[#This Row],[Datum]],ROW(tab_plan[5. Wdh. am])-4),1)),"")</f>
        <v/>
      </c>
      <c r="I335" s="6" t="str" cm="1">
        <f t="array" ref="I335">IFERROR(INDEX(tab_plan[Text],SMALL(IF(tab_plan[6. Wdh. am]=tab_plan[[#This Row],[Datum]],ROW(tab_plan[6. Wdh. am])-4),1)),"")</f>
        <v/>
      </c>
      <c r="J335" s="6" t="str" cm="1">
        <f t="array" ref="J335">IFERROR(INDEX(tab_plan[Text],SMALL(IF(tab_plan[7. Wdh. am]=tab_plan[[#This Row],[Datum]],ROW(tab_plan[7. Wdh. am])-4),1)),"")</f>
        <v/>
      </c>
      <c r="K335" s="13">
        <f>IF(tab_plan[[#This Row],[1. Wdh. ]]&lt;&gt;"",tab_plan[[#This Row],[1. Wdh. ]],IFERROR(tab_plan[[#This Row],[Datum]]+VLOOKUP(tab_plan[[#This Row],[Wochentag]],tab_wiederholung[],2,0),""))</f>
        <v>44527</v>
      </c>
      <c r="L335" s="13">
        <f>IF(tab_plan[[#This Row],[2. Wdh. ]]&lt;&gt;"",tab_plan[[#This Row],[2. Wdh. ]],IFERROR(tab_plan[[#This Row],[Datum]]+VLOOKUP(tab_plan[[#This Row],[Wochentag]],tab_wiederholung[],3,0),""))</f>
        <v>44528</v>
      </c>
      <c r="M335" s="13">
        <f>IF(tab_plan[[#This Row],[3. Wdh. ]]&lt;&gt;"",tab_plan[[#This Row],[3. Wdh. ]],IFERROR(tab_plan[[#This Row],[Datum]]+VLOOKUP(tab_plan[[#This Row],[Wochentag]],tab_wiederholung[],4,0),""))</f>
        <v>44530</v>
      </c>
      <c r="N335" s="13">
        <f>IF(tab_plan[[#This Row],[4. Wdh. ]]&lt;&gt;"",tab_plan[[#This Row],[4. Wdh. ]],IFERROR(tab_plan[[#This Row],[Datum]]+VLOOKUP(tab_plan[[#This Row],[Wochentag]],tab_wiederholung[],5,0),""))</f>
        <v>44534</v>
      </c>
      <c r="O335" s="13">
        <f>IF(tab_plan[[#This Row],[5. Wdh. ]]&lt;&gt;"",tab_plan[[#This Row],[5. Wdh. ]],IFERROR(tab_plan[[#This Row],[Datum]]+VLOOKUP(tab_plan[[#This Row],[Wochentag]],tab_wiederholung[],6,0),""))</f>
        <v>44548</v>
      </c>
      <c r="P335" s="13">
        <f>IF(tab_plan[[#This Row],[6. Wdh. ]]&lt;&gt;"",tab_plan[[#This Row],[6. Wdh. ]],IFERROR(tab_plan[[#This Row],[Datum]]+VLOOKUP(tab_plan[[#This Row],[Wochentag]],tab_wiederholung[],7,0),""))</f>
        <v>44583</v>
      </c>
      <c r="Q335" s="13">
        <f>IF(tab_plan[[#This Row],[7. Wdh. ]]&lt;&gt;"",tab_plan[[#This Row],[7. Wdh. ]],IFERROR(tab_plan[[#This Row],[Datum]]+VLOOKUP(tab_plan[[#This Row],[Wochentag]],tab_wiederholung[],8,0),""))</f>
        <v>44891</v>
      </c>
      <c r="R335" s="13"/>
      <c r="S335" s="13"/>
      <c r="T335" s="13"/>
      <c r="U335" s="13"/>
      <c r="V335" s="13"/>
      <c r="W335" s="13"/>
      <c r="X335" s="13"/>
      <c r="Y335" s="13" t="str">
        <f>IF(tab_plan[[#This Row],[Aufgabe]]&lt;&gt;"",tab_plan[[#This Row],[Aufgabe]]&amp;" ("&amp;TEXT(tab_plan[[#This Row],[Datum]],"T.M.")&amp;")","")</f>
        <v/>
      </c>
      <c r="Z335" s="13" t="e" cm="1">
        <f t="array" ref="Z335">tab_plan[[#This Row],[Datum]]=INDEX(tab_feiertage[Datum],SMALL(IF((tab_feiertage[Datum]=tab_plan[[#This Row],[Datum]])*(tab_feiertage[Gültigkeit]="x"),ROW(tab_feiertage[Datum])-31),1))</f>
        <v>#NUM!</v>
      </c>
    </row>
    <row r="336" spans="1:26" x14ac:dyDescent="0.25">
      <c r="A336" s="10" t="str">
        <f>TEXT(tab_plan[[#This Row],[Datum]],"TTTT")</f>
        <v>Sonntag</v>
      </c>
      <c r="B336" s="9">
        <f t="shared" si="5"/>
        <v>44528</v>
      </c>
      <c r="C336" s="6"/>
      <c r="D336" s="6" t="str" cm="1">
        <f t="array" ref="D336">IFERROR(INDEX(tab_plan[Text],SMALL(IF(tab_plan[1. Wdh. am]=tab_plan[[#This Row],[Datum]],ROW(tab_plan[1. Wdh. am])-4),1)),"")</f>
        <v/>
      </c>
      <c r="E336" s="6" t="str" cm="1">
        <f t="array" ref="E336">IFERROR(INDEX(tab_plan[Text],SMALL(IF(tab_plan[2. Wdh. am]=tab_plan[[#This Row],[Datum]],ROW(tab_plan[2. Wdh. am])-4),1)),"")</f>
        <v/>
      </c>
      <c r="F336" s="6" t="str" cm="1">
        <f t="array" ref="F336">IFERROR(INDEX(tab_plan[Text],SMALL(IF(tab_plan[3. Wdh. am]=tab_plan[[#This Row],[Datum]],ROW(tab_plan[3. Wdh. am])-4),1)),"")</f>
        <v/>
      </c>
      <c r="G336" s="6" t="str" cm="1">
        <f t="array" ref="G336">IFERROR(INDEX(tab_plan[Text],SMALL(IF(tab_plan[4. Wdh. am]=tab_plan[[#This Row],[Datum]],ROW(tab_plan[4. Wdh. am])-4),1)),"")</f>
        <v/>
      </c>
      <c r="H336" s="6" t="str" cm="1">
        <f t="array" ref="H336">IFERROR(INDEX(tab_plan[Text],SMALL(IF(tab_plan[5. Wdh. am]=tab_plan[[#This Row],[Datum]],ROW(tab_plan[5. Wdh. am])-4),1)),"")</f>
        <v/>
      </c>
      <c r="I336" s="6" t="str" cm="1">
        <f t="array" ref="I336">IFERROR(INDEX(tab_plan[Text],SMALL(IF(tab_plan[6. Wdh. am]=tab_plan[[#This Row],[Datum]],ROW(tab_plan[6. Wdh. am])-4),1)),"")</f>
        <v/>
      </c>
      <c r="J336" s="6" t="str" cm="1">
        <f t="array" ref="J336">IFERROR(INDEX(tab_plan[Text],SMALL(IF(tab_plan[7. Wdh. am]=tab_plan[[#This Row],[Datum]],ROW(tab_plan[7. Wdh. am])-4),1)),"")</f>
        <v/>
      </c>
      <c r="K336" s="13">
        <f>IF(tab_plan[[#This Row],[1. Wdh. ]]&lt;&gt;"",tab_plan[[#This Row],[1. Wdh. ]],IFERROR(tab_plan[[#This Row],[Datum]]+VLOOKUP(tab_plan[[#This Row],[Wochentag]],tab_wiederholung[],2,0),""))</f>
        <v>44528</v>
      </c>
      <c r="L336" s="13">
        <f>IF(tab_plan[[#This Row],[2. Wdh. ]]&lt;&gt;"",tab_plan[[#This Row],[2. Wdh. ]],IFERROR(tab_plan[[#This Row],[Datum]]+VLOOKUP(tab_plan[[#This Row],[Wochentag]],tab_wiederholung[],3,0),""))</f>
        <v>44529</v>
      </c>
      <c r="M336" s="13">
        <f>IF(tab_plan[[#This Row],[3. Wdh. ]]&lt;&gt;"",tab_plan[[#This Row],[3. Wdh. ]],IFERROR(tab_plan[[#This Row],[Datum]]+VLOOKUP(tab_plan[[#This Row],[Wochentag]],tab_wiederholung[],4,0),""))</f>
        <v>44531</v>
      </c>
      <c r="N336" s="13">
        <f>IF(tab_plan[[#This Row],[4. Wdh. ]]&lt;&gt;"",tab_plan[[#This Row],[4. Wdh. ]],IFERROR(tab_plan[[#This Row],[Datum]]+VLOOKUP(tab_plan[[#This Row],[Wochentag]],tab_wiederholung[],5,0),""))</f>
        <v>44535</v>
      </c>
      <c r="O336" s="13">
        <f>IF(tab_plan[[#This Row],[5. Wdh. ]]&lt;&gt;"",tab_plan[[#This Row],[5. Wdh. ]],IFERROR(tab_plan[[#This Row],[Datum]]+VLOOKUP(tab_plan[[#This Row],[Wochentag]],tab_wiederholung[],6,0),""))</f>
        <v>44549</v>
      </c>
      <c r="P336" s="13">
        <f>IF(tab_plan[[#This Row],[6. Wdh. ]]&lt;&gt;"",tab_plan[[#This Row],[6. Wdh. ]],IFERROR(tab_plan[[#This Row],[Datum]]+VLOOKUP(tab_plan[[#This Row],[Wochentag]],tab_wiederholung[],7,0),""))</f>
        <v>44584</v>
      </c>
      <c r="Q336" s="13">
        <f>IF(tab_plan[[#This Row],[7. Wdh. ]]&lt;&gt;"",tab_plan[[#This Row],[7. Wdh. ]],IFERROR(tab_plan[[#This Row],[Datum]]+VLOOKUP(tab_plan[[#This Row],[Wochentag]],tab_wiederholung[],8,0),""))</f>
        <v>44892</v>
      </c>
      <c r="R336" s="13"/>
      <c r="S336" s="13"/>
      <c r="T336" s="13"/>
      <c r="U336" s="13"/>
      <c r="V336" s="13"/>
      <c r="W336" s="13"/>
      <c r="X336" s="13"/>
      <c r="Y336" s="13" t="str">
        <f>IF(tab_plan[[#This Row],[Aufgabe]]&lt;&gt;"",tab_plan[[#This Row],[Aufgabe]]&amp;" ("&amp;TEXT(tab_plan[[#This Row],[Datum]],"T.M.")&amp;")","")</f>
        <v/>
      </c>
      <c r="Z336" s="13" t="b" cm="1">
        <f t="array" ref="Z336">tab_plan[[#This Row],[Datum]]=INDEX(tab_feiertage[Datum],SMALL(IF((tab_feiertage[Datum]=tab_plan[[#This Row],[Datum]])*(tab_feiertage[Gültigkeit]="x"),ROW(tab_feiertage[Datum])-31),1))</f>
        <v>1</v>
      </c>
    </row>
    <row r="337" spans="1:26" x14ac:dyDescent="0.25">
      <c r="A337" s="10" t="str">
        <f>TEXT(tab_plan[[#This Row],[Datum]],"TTTT")</f>
        <v>Montag</v>
      </c>
      <c r="B337" s="9">
        <f t="shared" si="5"/>
        <v>44529</v>
      </c>
      <c r="C337" s="6"/>
      <c r="D337" s="6" t="str" cm="1">
        <f t="array" ref="D337">IFERROR(INDEX(tab_plan[Text],SMALL(IF(tab_plan[1. Wdh. am]=tab_plan[[#This Row],[Datum]],ROW(tab_plan[1. Wdh. am])-4),1)),"")</f>
        <v/>
      </c>
      <c r="E337" s="6" t="str" cm="1">
        <f t="array" ref="E337">IFERROR(INDEX(tab_plan[Text],SMALL(IF(tab_plan[2. Wdh. am]=tab_plan[[#This Row],[Datum]],ROW(tab_plan[2. Wdh. am])-4),1)),"")</f>
        <v/>
      </c>
      <c r="F337" s="6" t="str" cm="1">
        <f t="array" ref="F337">IFERROR(INDEX(tab_plan[Text],SMALL(IF(tab_plan[3. Wdh. am]=tab_plan[[#This Row],[Datum]],ROW(tab_plan[3. Wdh. am])-4),1)),"")</f>
        <v/>
      </c>
      <c r="G337" s="6" t="str" cm="1">
        <f t="array" ref="G337">IFERROR(INDEX(tab_plan[Text],SMALL(IF(tab_plan[4. Wdh. am]=tab_plan[[#This Row],[Datum]],ROW(tab_plan[4. Wdh. am])-4),1)),"")</f>
        <v/>
      </c>
      <c r="H337" s="6" t="str" cm="1">
        <f t="array" ref="H337">IFERROR(INDEX(tab_plan[Text],SMALL(IF(tab_plan[5. Wdh. am]=tab_plan[[#This Row],[Datum]],ROW(tab_plan[5. Wdh. am])-4),1)),"")</f>
        <v/>
      </c>
      <c r="I337" s="6" t="str" cm="1">
        <f t="array" ref="I337">IFERROR(INDEX(tab_plan[Text],SMALL(IF(tab_plan[6. Wdh. am]=tab_plan[[#This Row],[Datum]],ROW(tab_plan[6. Wdh. am])-4),1)),"")</f>
        <v/>
      </c>
      <c r="J337" s="6" t="str" cm="1">
        <f t="array" ref="J337">IFERROR(INDEX(tab_plan[Text],SMALL(IF(tab_plan[7. Wdh. am]=tab_plan[[#This Row],[Datum]],ROW(tab_plan[7. Wdh. am])-4),1)),"")</f>
        <v/>
      </c>
      <c r="K337" s="13">
        <f>IF(tab_plan[[#This Row],[1. Wdh. ]]&lt;&gt;"",tab_plan[[#This Row],[1. Wdh. ]],IFERROR(tab_plan[[#This Row],[Datum]]+VLOOKUP(tab_plan[[#This Row],[Wochentag]],tab_wiederholung[],2,0),""))</f>
        <v>44529</v>
      </c>
      <c r="L337" s="13">
        <f>IF(tab_plan[[#This Row],[2. Wdh. ]]&lt;&gt;"",tab_plan[[#This Row],[2. Wdh. ]],IFERROR(tab_plan[[#This Row],[Datum]]+VLOOKUP(tab_plan[[#This Row],[Wochentag]],tab_wiederholung[],3,0),""))</f>
        <v>44530</v>
      </c>
      <c r="M337" s="13">
        <f>IF(tab_plan[[#This Row],[3. Wdh. ]]&lt;&gt;"",tab_plan[[#This Row],[3. Wdh. ]],IFERROR(tab_plan[[#This Row],[Datum]]+VLOOKUP(tab_plan[[#This Row],[Wochentag]],tab_wiederholung[],4,0),""))</f>
        <v>44532</v>
      </c>
      <c r="N337" s="13">
        <f>IF(tab_plan[[#This Row],[4. Wdh. ]]&lt;&gt;"",tab_plan[[#This Row],[4. Wdh. ]],IFERROR(tab_plan[[#This Row],[Datum]]+VLOOKUP(tab_plan[[#This Row],[Wochentag]],tab_wiederholung[],5,0),""))</f>
        <v>44536</v>
      </c>
      <c r="O337" s="13">
        <f>IF(tab_plan[[#This Row],[5. Wdh. ]]&lt;&gt;"",tab_plan[[#This Row],[5. Wdh. ]],IFERROR(tab_plan[[#This Row],[Datum]]+VLOOKUP(tab_plan[[#This Row],[Wochentag]],tab_wiederholung[],6,0),""))</f>
        <v>44550</v>
      </c>
      <c r="P337" s="13">
        <f>IF(tab_plan[[#This Row],[6. Wdh. ]]&lt;&gt;"",tab_plan[[#This Row],[6. Wdh. ]],IFERROR(tab_plan[[#This Row],[Datum]]+VLOOKUP(tab_plan[[#This Row],[Wochentag]],tab_wiederholung[],7,0),""))</f>
        <v>44585</v>
      </c>
      <c r="Q337" s="13">
        <f>IF(tab_plan[[#This Row],[7. Wdh. ]]&lt;&gt;"",tab_plan[[#This Row],[7. Wdh. ]],IFERROR(tab_plan[[#This Row],[Datum]]+VLOOKUP(tab_plan[[#This Row],[Wochentag]],tab_wiederholung[],8,0),""))</f>
        <v>44893</v>
      </c>
      <c r="R337" s="13"/>
      <c r="S337" s="13"/>
      <c r="T337" s="13"/>
      <c r="U337" s="13"/>
      <c r="V337" s="13"/>
      <c r="W337" s="13"/>
      <c r="X337" s="13"/>
      <c r="Y337" s="13" t="str">
        <f>IF(tab_plan[[#This Row],[Aufgabe]]&lt;&gt;"",tab_plan[[#This Row],[Aufgabe]]&amp;" ("&amp;TEXT(tab_plan[[#This Row],[Datum]],"T.M.")&amp;")","")</f>
        <v/>
      </c>
      <c r="Z337" s="13" t="e" cm="1">
        <f t="array" ref="Z337">tab_plan[[#This Row],[Datum]]=INDEX(tab_feiertage[Datum],SMALL(IF((tab_feiertage[Datum]=tab_plan[[#This Row],[Datum]])*(tab_feiertage[Gültigkeit]="x"),ROW(tab_feiertage[Datum])-31),1))</f>
        <v>#NUM!</v>
      </c>
    </row>
    <row r="338" spans="1:26" x14ac:dyDescent="0.25">
      <c r="A338" s="10" t="str">
        <f>TEXT(tab_plan[[#This Row],[Datum]],"TTTT")</f>
        <v>Dienstag</v>
      </c>
      <c r="B338" s="9">
        <f t="shared" si="5"/>
        <v>44530</v>
      </c>
      <c r="C338" s="6"/>
      <c r="D338" s="6" t="str" cm="1">
        <f t="array" ref="D338">IFERROR(INDEX(tab_plan[Text],SMALL(IF(tab_plan[1. Wdh. am]=tab_plan[[#This Row],[Datum]],ROW(tab_plan[1. Wdh. am])-4),1)),"")</f>
        <v/>
      </c>
      <c r="E338" s="6" t="str" cm="1">
        <f t="array" ref="E338">IFERROR(INDEX(tab_plan[Text],SMALL(IF(tab_plan[2. Wdh. am]=tab_plan[[#This Row],[Datum]],ROW(tab_plan[2. Wdh. am])-4),1)),"")</f>
        <v/>
      </c>
      <c r="F338" s="6" t="str" cm="1">
        <f t="array" ref="F338">IFERROR(INDEX(tab_plan[Text],SMALL(IF(tab_plan[3. Wdh. am]=tab_plan[[#This Row],[Datum]],ROW(tab_plan[3. Wdh. am])-4),1)),"")</f>
        <v/>
      </c>
      <c r="G338" s="6" t="str" cm="1">
        <f t="array" ref="G338">IFERROR(INDEX(tab_plan[Text],SMALL(IF(tab_plan[4. Wdh. am]=tab_plan[[#This Row],[Datum]],ROW(tab_plan[4. Wdh. am])-4),1)),"")</f>
        <v/>
      </c>
      <c r="H338" s="6" t="str" cm="1">
        <f t="array" ref="H338">IFERROR(INDEX(tab_plan[Text],SMALL(IF(tab_plan[5. Wdh. am]=tab_plan[[#This Row],[Datum]],ROW(tab_plan[5. Wdh. am])-4),1)),"")</f>
        <v/>
      </c>
      <c r="I338" s="6" t="str" cm="1">
        <f t="array" ref="I338">IFERROR(INDEX(tab_plan[Text],SMALL(IF(tab_plan[6. Wdh. am]=tab_plan[[#This Row],[Datum]],ROW(tab_plan[6. Wdh. am])-4),1)),"")</f>
        <v/>
      </c>
      <c r="J338" s="6" t="str" cm="1">
        <f t="array" ref="J338">IFERROR(INDEX(tab_plan[Text],SMALL(IF(tab_plan[7. Wdh. am]=tab_plan[[#This Row],[Datum]],ROW(tab_plan[7. Wdh. am])-4),1)),"")</f>
        <v/>
      </c>
      <c r="K338" s="13">
        <f>IF(tab_plan[[#This Row],[1. Wdh. ]]&lt;&gt;"",tab_plan[[#This Row],[1. Wdh. ]],IFERROR(tab_plan[[#This Row],[Datum]]+VLOOKUP(tab_plan[[#This Row],[Wochentag]],tab_wiederholung[],2,0),""))</f>
        <v>44530</v>
      </c>
      <c r="L338" s="13">
        <f>IF(tab_plan[[#This Row],[2. Wdh. ]]&lt;&gt;"",tab_plan[[#This Row],[2. Wdh. ]],IFERROR(tab_plan[[#This Row],[Datum]]+VLOOKUP(tab_plan[[#This Row],[Wochentag]],tab_wiederholung[],3,0),""))</f>
        <v>44531</v>
      </c>
      <c r="M338" s="13">
        <f>IF(tab_plan[[#This Row],[3. Wdh. ]]&lt;&gt;"",tab_plan[[#This Row],[3. Wdh. ]],IFERROR(tab_plan[[#This Row],[Datum]]+VLOOKUP(tab_plan[[#This Row],[Wochentag]],tab_wiederholung[],4,0),""))</f>
        <v>44533</v>
      </c>
      <c r="N338" s="13">
        <f>IF(tab_plan[[#This Row],[4. Wdh. ]]&lt;&gt;"",tab_plan[[#This Row],[4. Wdh. ]],IFERROR(tab_plan[[#This Row],[Datum]]+VLOOKUP(tab_plan[[#This Row],[Wochentag]],tab_wiederholung[],5,0),""))</f>
        <v>44537</v>
      </c>
      <c r="O338" s="13">
        <f>IF(tab_plan[[#This Row],[5. Wdh. ]]&lt;&gt;"",tab_plan[[#This Row],[5. Wdh. ]],IFERROR(tab_plan[[#This Row],[Datum]]+VLOOKUP(tab_plan[[#This Row],[Wochentag]],tab_wiederholung[],6,0),""))</f>
        <v>44551</v>
      </c>
      <c r="P338" s="13">
        <f>IF(tab_plan[[#This Row],[6. Wdh. ]]&lt;&gt;"",tab_plan[[#This Row],[6. Wdh. ]],IFERROR(tab_plan[[#This Row],[Datum]]+VLOOKUP(tab_plan[[#This Row],[Wochentag]],tab_wiederholung[],7,0),""))</f>
        <v>44586</v>
      </c>
      <c r="Q338" s="13">
        <f>IF(tab_plan[[#This Row],[7. Wdh. ]]&lt;&gt;"",tab_plan[[#This Row],[7. Wdh. ]],IFERROR(tab_plan[[#This Row],[Datum]]+VLOOKUP(tab_plan[[#This Row],[Wochentag]],tab_wiederholung[],8,0),""))</f>
        <v>44894</v>
      </c>
      <c r="R338" s="13"/>
      <c r="S338" s="13"/>
      <c r="T338" s="13"/>
      <c r="U338" s="13"/>
      <c r="V338" s="13"/>
      <c r="W338" s="13"/>
      <c r="X338" s="13"/>
      <c r="Y338" s="13" t="str">
        <f>IF(tab_plan[[#This Row],[Aufgabe]]&lt;&gt;"",tab_plan[[#This Row],[Aufgabe]]&amp;" ("&amp;TEXT(tab_plan[[#This Row],[Datum]],"T.M.")&amp;")","")</f>
        <v/>
      </c>
      <c r="Z338" s="13" t="e" cm="1">
        <f t="array" ref="Z338">tab_plan[[#This Row],[Datum]]=INDEX(tab_feiertage[Datum],SMALL(IF((tab_feiertage[Datum]=tab_plan[[#This Row],[Datum]])*(tab_feiertage[Gültigkeit]="x"),ROW(tab_feiertage[Datum])-31),1))</f>
        <v>#NUM!</v>
      </c>
    </row>
    <row r="339" spans="1:26" x14ac:dyDescent="0.25">
      <c r="A339" s="10" t="str">
        <f>TEXT(tab_plan[[#This Row],[Datum]],"TTTT")</f>
        <v>Mittwoch</v>
      </c>
      <c r="B339" s="9">
        <f t="shared" si="5"/>
        <v>44531</v>
      </c>
      <c r="C339" s="6"/>
      <c r="D339" s="6" t="str" cm="1">
        <f t="array" ref="D339">IFERROR(INDEX(tab_plan[Text],SMALL(IF(tab_plan[1. Wdh. am]=tab_plan[[#This Row],[Datum]],ROW(tab_plan[1. Wdh. am])-4),1)),"")</f>
        <v/>
      </c>
      <c r="E339" s="6" t="str" cm="1">
        <f t="array" ref="E339">IFERROR(INDEX(tab_plan[Text],SMALL(IF(tab_plan[2. Wdh. am]=tab_plan[[#This Row],[Datum]],ROW(tab_plan[2. Wdh. am])-4),1)),"")</f>
        <v/>
      </c>
      <c r="F339" s="6" t="str" cm="1">
        <f t="array" ref="F339">IFERROR(INDEX(tab_plan[Text],SMALL(IF(tab_plan[3. Wdh. am]=tab_plan[[#This Row],[Datum]],ROW(tab_plan[3. Wdh. am])-4),1)),"")</f>
        <v/>
      </c>
      <c r="G339" s="6" t="str" cm="1">
        <f t="array" ref="G339">IFERROR(INDEX(tab_plan[Text],SMALL(IF(tab_plan[4. Wdh. am]=tab_plan[[#This Row],[Datum]],ROW(tab_plan[4. Wdh. am])-4),1)),"")</f>
        <v/>
      </c>
      <c r="H339" s="6" t="str" cm="1">
        <f t="array" ref="H339">IFERROR(INDEX(tab_plan[Text],SMALL(IF(tab_plan[5. Wdh. am]=tab_plan[[#This Row],[Datum]],ROW(tab_plan[5. Wdh. am])-4),1)),"")</f>
        <v/>
      </c>
      <c r="I339" s="6" t="str" cm="1">
        <f t="array" ref="I339">IFERROR(INDEX(tab_plan[Text],SMALL(IF(tab_plan[6. Wdh. am]=tab_plan[[#This Row],[Datum]],ROW(tab_plan[6. Wdh. am])-4),1)),"")</f>
        <v/>
      </c>
      <c r="J339" s="6" t="str" cm="1">
        <f t="array" ref="J339">IFERROR(INDEX(tab_plan[Text],SMALL(IF(tab_plan[7. Wdh. am]=tab_plan[[#This Row],[Datum]],ROW(tab_plan[7. Wdh. am])-4),1)),"")</f>
        <v/>
      </c>
      <c r="K339" s="13">
        <f>IF(tab_plan[[#This Row],[1. Wdh. ]]&lt;&gt;"",tab_plan[[#This Row],[1. Wdh. ]],IFERROR(tab_plan[[#This Row],[Datum]]+VLOOKUP(tab_plan[[#This Row],[Wochentag]],tab_wiederholung[],2,0),""))</f>
        <v>44531</v>
      </c>
      <c r="L339" s="13">
        <f>IF(tab_plan[[#This Row],[2. Wdh. ]]&lt;&gt;"",tab_plan[[#This Row],[2. Wdh. ]],IFERROR(tab_plan[[#This Row],[Datum]]+VLOOKUP(tab_plan[[#This Row],[Wochentag]],tab_wiederholung[],3,0),""))</f>
        <v>44532</v>
      </c>
      <c r="M339" s="13">
        <f>IF(tab_plan[[#This Row],[3. Wdh. ]]&lt;&gt;"",tab_plan[[#This Row],[3. Wdh. ]],IFERROR(tab_plan[[#This Row],[Datum]]+VLOOKUP(tab_plan[[#This Row],[Wochentag]],tab_wiederholung[],4,0),""))</f>
        <v>44534</v>
      </c>
      <c r="N339" s="13">
        <f>IF(tab_plan[[#This Row],[4. Wdh. ]]&lt;&gt;"",tab_plan[[#This Row],[4. Wdh. ]],IFERROR(tab_plan[[#This Row],[Datum]]+VLOOKUP(tab_plan[[#This Row],[Wochentag]],tab_wiederholung[],5,0),""))</f>
        <v>44538</v>
      </c>
      <c r="O339" s="13">
        <f>IF(tab_plan[[#This Row],[5. Wdh. ]]&lt;&gt;"",tab_plan[[#This Row],[5. Wdh. ]],IFERROR(tab_plan[[#This Row],[Datum]]+VLOOKUP(tab_plan[[#This Row],[Wochentag]],tab_wiederholung[],6,0),""))</f>
        <v>44552</v>
      </c>
      <c r="P339" s="13">
        <f>IF(tab_plan[[#This Row],[6. Wdh. ]]&lt;&gt;"",tab_plan[[#This Row],[6. Wdh. ]],IFERROR(tab_plan[[#This Row],[Datum]]+VLOOKUP(tab_plan[[#This Row],[Wochentag]],tab_wiederholung[],7,0),""))</f>
        <v>44587</v>
      </c>
      <c r="Q339" s="13">
        <f>IF(tab_plan[[#This Row],[7. Wdh. ]]&lt;&gt;"",tab_plan[[#This Row],[7. Wdh. ]],IFERROR(tab_plan[[#This Row],[Datum]]+VLOOKUP(tab_plan[[#This Row],[Wochentag]],tab_wiederholung[],8,0),""))</f>
        <v>44895</v>
      </c>
      <c r="R339" s="13"/>
      <c r="S339" s="13"/>
      <c r="T339" s="13"/>
      <c r="U339" s="13"/>
      <c r="V339" s="13"/>
      <c r="W339" s="13"/>
      <c r="X339" s="13"/>
      <c r="Y339" s="13" t="str">
        <f>IF(tab_plan[[#This Row],[Aufgabe]]&lt;&gt;"",tab_plan[[#This Row],[Aufgabe]]&amp;" ("&amp;TEXT(tab_plan[[#This Row],[Datum]],"T.M.")&amp;")","")</f>
        <v/>
      </c>
      <c r="Z339" s="13" t="e" cm="1">
        <f t="array" ref="Z339">tab_plan[[#This Row],[Datum]]=INDEX(tab_feiertage[Datum],SMALL(IF((tab_feiertage[Datum]=tab_plan[[#This Row],[Datum]])*(tab_feiertage[Gültigkeit]="x"),ROW(tab_feiertage[Datum])-31),1))</f>
        <v>#NUM!</v>
      </c>
    </row>
    <row r="340" spans="1:26" x14ac:dyDescent="0.25">
      <c r="A340" s="10" t="str">
        <f>TEXT(tab_plan[[#This Row],[Datum]],"TTTT")</f>
        <v>Donnerstag</v>
      </c>
      <c r="B340" s="9">
        <f t="shared" si="5"/>
        <v>44532</v>
      </c>
      <c r="C340" s="6"/>
      <c r="D340" s="6" t="str" cm="1">
        <f t="array" ref="D340">IFERROR(INDEX(tab_plan[Text],SMALL(IF(tab_plan[1. Wdh. am]=tab_plan[[#This Row],[Datum]],ROW(tab_plan[1. Wdh. am])-4),1)),"")</f>
        <v/>
      </c>
      <c r="E340" s="6" t="str" cm="1">
        <f t="array" ref="E340">IFERROR(INDEX(tab_plan[Text],SMALL(IF(tab_plan[2. Wdh. am]=tab_plan[[#This Row],[Datum]],ROW(tab_plan[2. Wdh. am])-4),1)),"")</f>
        <v/>
      </c>
      <c r="F340" s="6" t="str" cm="1">
        <f t="array" ref="F340">IFERROR(INDEX(tab_plan[Text],SMALL(IF(tab_plan[3. Wdh. am]=tab_plan[[#This Row],[Datum]],ROW(tab_plan[3. Wdh. am])-4),1)),"")</f>
        <v/>
      </c>
      <c r="G340" s="6" t="str" cm="1">
        <f t="array" ref="G340">IFERROR(INDEX(tab_plan[Text],SMALL(IF(tab_plan[4. Wdh. am]=tab_plan[[#This Row],[Datum]],ROW(tab_plan[4. Wdh. am])-4),1)),"")</f>
        <v/>
      </c>
      <c r="H340" s="6" t="str" cm="1">
        <f t="array" ref="H340">IFERROR(INDEX(tab_plan[Text],SMALL(IF(tab_plan[5. Wdh. am]=tab_plan[[#This Row],[Datum]],ROW(tab_plan[5. Wdh. am])-4),1)),"")</f>
        <v/>
      </c>
      <c r="I340" s="6" t="str" cm="1">
        <f t="array" ref="I340">IFERROR(INDEX(tab_plan[Text],SMALL(IF(tab_plan[6. Wdh. am]=tab_plan[[#This Row],[Datum]],ROW(tab_plan[6. Wdh. am])-4),1)),"")</f>
        <v/>
      </c>
      <c r="J340" s="6" t="str" cm="1">
        <f t="array" ref="J340">IFERROR(INDEX(tab_plan[Text],SMALL(IF(tab_plan[7. Wdh. am]=tab_plan[[#This Row],[Datum]],ROW(tab_plan[7. Wdh. am])-4),1)),"")</f>
        <v/>
      </c>
      <c r="K340" s="13">
        <f>IF(tab_plan[[#This Row],[1. Wdh. ]]&lt;&gt;"",tab_plan[[#This Row],[1. Wdh. ]],IFERROR(tab_plan[[#This Row],[Datum]]+VLOOKUP(tab_plan[[#This Row],[Wochentag]],tab_wiederholung[],2,0),""))</f>
        <v>44532</v>
      </c>
      <c r="L340" s="13">
        <f>IF(tab_plan[[#This Row],[2. Wdh. ]]&lt;&gt;"",tab_plan[[#This Row],[2. Wdh. ]],IFERROR(tab_plan[[#This Row],[Datum]]+VLOOKUP(tab_plan[[#This Row],[Wochentag]],tab_wiederholung[],3,0),""))</f>
        <v>44533</v>
      </c>
      <c r="M340" s="13">
        <f>IF(tab_plan[[#This Row],[3. Wdh. ]]&lt;&gt;"",tab_plan[[#This Row],[3. Wdh. ]],IFERROR(tab_plan[[#This Row],[Datum]]+VLOOKUP(tab_plan[[#This Row],[Wochentag]],tab_wiederholung[],4,0),""))</f>
        <v>44535</v>
      </c>
      <c r="N340" s="13">
        <f>IF(tab_plan[[#This Row],[4. Wdh. ]]&lt;&gt;"",tab_plan[[#This Row],[4. Wdh. ]],IFERROR(tab_plan[[#This Row],[Datum]]+VLOOKUP(tab_plan[[#This Row],[Wochentag]],tab_wiederholung[],5,0),""))</f>
        <v>44539</v>
      </c>
      <c r="O340" s="13">
        <f>IF(tab_plan[[#This Row],[5. Wdh. ]]&lt;&gt;"",tab_plan[[#This Row],[5. Wdh. ]],IFERROR(tab_plan[[#This Row],[Datum]]+VLOOKUP(tab_plan[[#This Row],[Wochentag]],tab_wiederholung[],6,0),""))</f>
        <v>44553</v>
      </c>
      <c r="P340" s="13">
        <f>IF(tab_plan[[#This Row],[6. Wdh. ]]&lt;&gt;"",tab_plan[[#This Row],[6. Wdh. ]],IFERROR(tab_plan[[#This Row],[Datum]]+VLOOKUP(tab_plan[[#This Row],[Wochentag]],tab_wiederholung[],7,0),""))</f>
        <v>44588</v>
      </c>
      <c r="Q340" s="13">
        <f>IF(tab_plan[[#This Row],[7. Wdh. ]]&lt;&gt;"",tab_plan[[#This Row],[7. Wdh. ]],IFERROR(tab_plan[[#This Row],[Datum]]+VLOOKUP(tab_plan[[#This Row],[Wochentag]],tab_wiederholung[],8,0),""))</f>
        <v>44896</v>
      </c>
      <c r="R340" s="13"/>
      <c r="S340" s="13"/>
      <c r="T340" s="13"/>
      <c r="U340" s="13"/>
      <c r="V340" s="13"/>
      <c r="W340" s="13"/>
      <c r="X340" s="13"/>
      <c r="Y340" s="13" t="str">
        <f>IF(tab_plan[[#This Row],[Aufgabe]]&lt;&gt;"",tab_plan[[#This Row],[Aufgabe]]&amp;" ("&amp;TEXT(tab_plan[[#This Row],[Datum]],"T.M.")&amp;")","")</f>
        <v/>
      </c>
      <c r="Z340" s="13" t="e" cm="1">
        <f t="array" ref="Z340">tab_plan[[#This Row],[Datum]]=INDEX(tab_feiertage[Datum],SMALL(IF((tab_feiertage[Datum]=tab_plan[[#This Row],[Datum]])*(tab_feiertage[Gültigkeit]="x"),ROW(tab_feiertage[Datum])-31),1))</f>
        <v>#NUM!</v>
      </c>
    </row>
    <row r="341" spans="1:26" x14ac:dyDescent="0.25">
      <c r="A341" s="10" t="str">
        <f>TEXT(tab_plan[[#This Row],[Datum]],"TTTT")</f>
        <v>Freitag</v>
      </c>
      <c r="B341" s="9">
        <f t="shared" si="5"/>
        <v>44533</v>
      </c>
      <c r="C341" s="6"/>
      <c r="D341" s="6" t="str" cm="1">
        <f t="array" ref="D341">IFERROR(INDEX(tab_plan[Text],SMALL(IF(tab_plan[1. Wdh. am]=tab_plan[[#This Row],[Datum]],ROW(tab_plan[1. Wdh. am])-4),1)),"")</f>
        <v/>
      </c>
      <c r="E341" s="6" t="str" cm="1">
        <f t="array" ref="E341">IFERROR(INDEX(tab_plan[Text],SMALL(IF(tab_plan[2. Wdh. am]=tab_plan[[#This Row],[Datum]],ROW(tab_plan[2. Wdh. am])-4),1)),"")</f>
        <v/>
      </c>
      <c r="F341" s="6" t="str" cm="1">
        <f t="array" ref="F341">IFERROR(INDEX(tab_plan[Text],SMALL(IF(tab_plan[3. Wdh. am]=tab_plan[[#This Row],[Datum]],ROW(tab_plan[3. Wdh. am])-4),1)),"")</f>
        <v/>
      </c>
      <c r="G341" s="6" t="str" cm="1">
        <f t="array" ref="G341">IFERROR(INDEX(tab_plan[Text],SMALL(IF(tab_plan[4. Wdh. am]=tab_plan[[#This Row],[Datum]],ROW(tab_plan[4. Wdh. am])-4),1)),"")</f>
        <v/>
      </c>
      <c r="H341" s="6" t="str" cm="1">
        <f t="array" ref="H341">IFERROR(INDEX(tab_plan[Text],SMALL(IF(tab_plan[5. Wdh. am]=tab_plan[[#This Row],[Datum]],ROW(tab_plan[5. Wdh. am])-4),1)),"")</f>
        <v/>
      </c>
      <c r="I341" s="6" t="str" cm="1">
        <f t="array" ref="I341">IFERROR(INDEX(tab_plan[Text],SMALL(IF(tab_plan[6. Wdh. am]=tab_plan[[#This Row],[Datum]],ROW(tab_plan[6. Wdh. am])-4),1)),"")</f>
        <v/>
      </c>
      <c r="J341" s="6" t="str" cm="1">
        <f t="array" ref="J341">IFERROR(INDEX(tab_plan[Text],SMALL(IF(tab_plan[7. Wdh. am]=tab_plan[[#This Row],[Datum]],ROW(tab_plan[7. Wdh. am])-4),1)),"")</f>
        <v/>
      </c>
      <c r="K341" s="13">
        <f>IF(tab_plan[[#This Row],[1. Wdh. ]]&lt;&gt;"",tab_plan[[#This Row],[1. Wdh. ]],IFERROR(tab_plan[[#This Row],[Datum]]+VLOOKUP(tab_plan[[#This Row],[Wochentag]],tab_wiederholung[],2,0),""))</f>
        <v>44533</v>
      </c>
      <c r="L341" s="13">
        <f>IF(tab_plan[[#This Row],[2. Wdh. ]]&lt;&gt;"",tab_plan[[#This Row],[2. Wdh. ]],IFERROR(tab_plan[[#This Row],[Datum]]+VLOOKUP(tab_plan[[#This Row],[Wochentag]],tab_wiederholung[],3,0),""))</f>
        <v>44534</v>
      </c>
      <c r="M341" s="13">
        <f>IF(tab_plan[[#This Row],[3. Wdh. ]]&lt;&gt;"",tab_plan[[#This Row],[3. Wdh. ]],IFERROR(tab_plan[[#This Row],[Datum]]+VLOOKUP(tab_plan[[#This Row],[Wochentag]],tab_wiederholung[],4,0),""))</f>
        <v>44536</v>
      </c>
      <c r="N341" s="13">
        <f>IF(tab_plan[[#This Row],[4. Wdh. ]]&lt;&gt;"",tab_plan[[#This Row],[4. Wdh. ]],IFERROR(tab_plan[[#This Row],[Datum]]+VLOOKUP(tab_plan[[#This Row],[Wochentag]],tab_wiederholung[],5,0),""))</f>
        <v>44540</v>
      </c>
      <c r="O341" s="13">
        <f>IF(tab_plan[[#This Row],[5. Wdh. ]]&lt;&gt;"",tab_plan[[#This Row],[5. Wdh. ]],IFERROR(tab_plan[[#This Row],[Datum]]+VLOOKUP(tab_plan[[#This Row],[Wochentag]],tab_wiederholung[],6,0),""))</f>
        <v>44554</v>
      </c>
      <c r="P341" s="13">
        <f>IF(tab_plan[[#This Row],[6. Wdh. ]]&lt;&gt;"",tab_plan[[#This Row],[6. Wdh. ]],IFERROR(tab_plan[[#This Row],[Datum]]+VLOOKUP(tab_plan[[#This Row],[Wochentag]],tab_wiederholung[],7,0),""))</f>
        <v>44589</v>
      </c>
      <c r="Q341" s="13">
        <f>IF(tab_plan[[#This Row],[7. Wdh. ]]&lt;&gt;"",tab_plan[[#This Row],[7. Wdh. ]],IFERROR(tab_plan[[#This Row],[Datum]]+VLOOKUP(tab_plan[[#This Row],[Wochentag]],tab_wiederholung[],8,0),""))</f>
        <v>44897</v>
      </c>
      <c r="R341" s="13"/>
      <c r="S341" s="13"/>
      <c r="T341" s="13"/>
      <c r="U341" s="13"/>
      <c r="V341" s="13"/>
      <c r="W341" s="13"/>
      <c r="X341" s="13"/>
      <c r="Y341" s="13" t="str">
        <f>IF(tab_plan[[#This Row],[Aufgabe]]&lt;&gt;"",tab_plan[[#This Row],[Aufgabe]]&amp;" ("&amp;TEXT(tab_plan[[#This Row],[Datum]],"T.M.")&amp;")","")</f>
        <v/>
      </c>
      <c r="Z341" s="13" t="e" cm="1">
        <f t="array" ref="Z341">tab_plan[[#This Row],[Datum]]=INDEX(tab_feiertage[Datum],SMALL(IF((tab_feiertage[Datum]=tab_plan[[#This Row],[Datum]])*(tab_feiertage[Gültigkeit]="x"),ROW(tab_feiertage[Datum])-31),1))</f>
        <v>#NUM!</v>
      </c>
    </row>
    <row r="342" spans="1:26" x14ac:dyDescent="0.25">
      <c r="A342" s="10" t="str">
        <f>TEXT(tab_plan[[#This Row],[Datum]],"TTTT")</f>
        <v>Samstag</v>
      </c>
      <c r="B342" s="9">
        <f t="shared" si="5"/>
        <v>44534</v>
      </c>
      <c r="C342" s="6"/>
      <c r="D342" s="6" t="str" cm="1">
        <f t="array" ref="D342">IFERROR(INDEX(tab_plan[Text],SMALL(IF(tab_plan[1. Wdh. am]=tab_plan[[#This Row],[Datum]],ROW(tab_plan[1. Wdh. am])-4),1)),"")</f>
        <v/>
      </c>
      <c r="E342" s="6" t="str" cm="1">
        <f t="array" ref="E342">IFERROR(INDEX(tab_plan[Text],SMALL(IF(tab_plan[2. Wdh. am]=tab_plan[[#This Row],[Datum]],ROW(tab_plan[2. Wdh. am])-4),1)),"")</f>
        <v/>
      </c>
      <c r="F342" s="6" t="str" cm="1">
        <f t="array" ref="F342">IFERROR(INDEX(tab_plan[Text],SMALL(IF(tab_plan[3. Wdh. am]=tab_plan[[#This Row],[Datum]],ROW(tab_plan[3. Wdh. am])-4),1)),"")</f>
        <v/>
      </c>
      <c r="G342" s="6" t="str" cm="1">
        <f t="array" ref="G342">IFERROR(INDEX(tab_plan[Text],SMALL(IF(tab_plan[4. Wdh. am]=tab_plan[[#This Row],[Datum]],ROW(tab_plan[4. Wdh. am])-4),1)),"")</f>
        <v/>
      </c>
      <c r="H342" s="6" t="str" cm="1">
        <f t="array" ref="H342">IFERROR(INDEX(tab_plan[Text],SMALL(IF(tab_plan[5. Wdh. am]=tab_plan[[#This Row],[Datum]],ROW(tab_plan[5. Wdh. am])-4),1)),"")</f>
        <v/>
      </c>
      <c r="I342" s="6" t="str" cm="1">
        <f t="array" ref="I342">IFERROR(INDEX(tab_plan[Text],SMALL(IF(tab_plan[6. Wdh. am]=tab_plan[[#This Row],[Datum]],ROW(tab_plan[6. Wdh. am])-4),1)),"")</f>
        <v/>
      </c>
      <c r="J342" s="6" t="str" cm="1">
        <f t="array" ref="J342">IFERROR(INDEX(tab_plan[Text],SMALL(IF(tab_plan[7. Wdh. am]=tab_plan[[#This Row],[Datum]],ROW(tab_plan[7. Wdh. am])-4),1)),"")</f>
        <v/>
      </c>
      <c r="K342" s="13">
        <f>IF(tab_plan[[#This Row],[1. Wdh. ]]&lt;&gt;"",tab_plan[[#This Row],[1. Wdh. ]],IFERROR(tab_plan[[#This Row],[Datum]]+VLOOKUP(tab_plan[[#This Row],[Wochentag]],tab_wiederholung[],2,0),""))</f>
        <v>44534</v>
      </c>
      <c r="L342" s="13">
        <f>IF(tab_plan[[#This Row],[2. Wdh. ]]&lt;&gt;"",tab_plan[[#This Row],[2. Wdh. ]],IFERROR(tab_plan[[#This Row],[Datum]]+VLOOKUP(tab_plan[[#This Row],[Wochentag]],tab_wiederholung[],3,0),""))</f>
        <v>44535</v>
      </c>
      <c r="M342" s="13">
        <f>IF(tab_plan[[#This Row],[3. Wdh. ]]&lt;&gt;"",tab_plan[[#This Row],[3. Wdh. ]],IFERROR(tab_plan[[#This Row],[Datum]]+VLOOKUP(tab_plan[[#This Row],[Wochentag]],tab_wiederholung[],4,0),""))</f>
        <v>44537</v>
      </c>
      <c r="N342" s="13">
        <f>IF(tab_plan[[#This Row],[4. Wdh. ]]&lt;&gt;"",tab_plan[[#This Row],[4. Wdh. ]],IFERROR(tab_plan[[#This Row],[Datum]]+VLOOKUP(tab_plan[[#This Row],[Wochentag]],tab_wiederholung[],5,0),""))</f>
        <v>44541</v>
      </c>
      <c r="O342" s="13">
        <f>IF(tab_plan[[#This Row],[5. Wdh. ]]&lt;&gt;"",tab_plan[[#This Row],[5. Wdh. ]],IFERROR(tab_plan[[#This Row],[Datum]]+VLOOKUP(tab_plan[[#This Row],[Wochentag]],tab_wiederholung[],6,0),""))</f>
        <v>44555</v>
      </c>
      <c r="P342" s="13">
        <f>IF(tab_plan[[#This Row],[6. Wdh. ]]&lt;&gt;"",tab_plan[[#This Row],[6. Wdh. ]],IFERROR(tab_plan[[#This Row],[Datum]]+VLOOKUP(tab_plan[[#This Row],[Wochentag]],tab_wiederholung[],7,0),""))</f>
        <v>44590</v>
      </c>
      <c r="Q342" s="13">
        <f>IF(tab_plan[[#This Row],[7. Wdh. ]]&lt;&gt;"",tab_plan[[#This Row],[7. Wdh. ]],IFERROR(tab_plan[[#This Row],[Datum]]+VLOOKUP(tab_plan[[#This Row],[Wochentag]],tab_wiederholung[],8,0),""))</f>
        <v>44898</v>
      </c>
      <c r="R342" s="13"/>
      <c r="S342" s="13"/>
      <c r="T342" s="13"/>
      <c r="U342" s="13"/>
      <c r="V342" s="13"/>
      <c r="W342" s="13"/>
      <c r="X342" s="13"/>
      <c r="Y342" s="13" t="str">
        <f>IF(tab_plan[[#This Row],[Aufgabe]]&lt;&gt;"",tab_plan[[#This Row],[Aufgabe]]&amp;" ("&amp;TEXT(tab_plan[[#This Row],[Datum]],"T.M.")&amp;")","")</f>
        <v/>
      </c>
      <c r="Z342" s="13" t="e" cm="1">
        <f t="array" ref="Z342">tab_plan[[#This Row],[Datum]]=INDEX(tab_feiertage[Datum],SMALL(IF((tab_feiertage[Datum]=tab_plan[[#This Row],[Datum]])*(tab_feiertage[Gültigkeit]="x"),ROW(tab_feiertage[Datum])-31),1))</f>
        <v>#NUM!</v>
      </c>
    </row>
    <row r="343" spans="1:26" x14ac:dyDescent="0.25">
      <c r="A343" s="10" t="str">
        <f>TEXT(tab_plan[[#This Row],[Datum]],"TTTT")</f>
        <v>Sonntag</v>
      </c>
      <c r="B343" s="9">
        <f t="shared" si="5"/>
        <v>44535</v>
      </c>
      <c r="C343" s="6"/>
      <c r="D343" s="6" t="str" cm="1">
        <f t="array" ref="D343">IFERROR(INDEX(tab_plan[Text],SMALL(IF(tab_plan[1. Wdh. am]=tab_plan[[#This Row],[Datum]],ROW(tab_plan[1. Wdh. am])-4),1)),"")</f>
        <v/>
      </c>
      <c r="E343" s="6" t="str" cm="1">
        <f t="array" ref="E343">IFERROR(INDEX(tab_plan[Text],SMALL(IF(tab_plan[2. Wdh. am]=tab_plan[[#This Row],[Datum]],ROW(tab_plan[2. Wdh. am])-4),1)),"")</f>
        <v/>
      </c>
      <c r="F343" s="6" t="str" cm="1">
        <f t="array" ref="F343">IFERROR(INDEX(tab_plan[Text],SMALL(IF(tab_plan[3. Wdh. am]=tab_plan[[#This Row],[Datum]],ROW(tab_plan[3. Wdh. am])-4),1)),"")</f>
        <v/>
      </c>
      <c r="G343" s="6" t="str" cm="1">
        <f t="array" ref="G343">IFERROR(INDEX(tab_plan[Text],SMALL(IF(tab_plan[4. Wdh. am]=tab_plan[[#This Row],[Datum]],ROW(tab_plan[4. Wdh. am])-4),1)),"")</f>
        <v/>
      </c>
      <c r="H343" s="6" t="str" cm="1">
        <f t="array" ref="H343">IFERROR(INDEX(tab_plan[Text],SMALL(IF(tab_plan[5. Wdh. am]=tab_plan[[#This Row],[Datum]],ROW(tab_plan[5. Wdh. am])-4),1)),"")</f>
        <v/>
      </c>
      <c r="I343" s="6" t="str" cm="1">
        <f t="array" ref="I343">IFERROR(INDEX(tab_plan[Text],SMALL(IF(tab_plan[6. Wdh. am]=tab_plan[[#This Row],[Datum]],ROW(tab_plan[6. Wdh. am])-4),1)),"")</f>
        <v/>
      </c>
      <c r="J343" s="6" t="str" cm="1">
        <f t="array" ref="J343">IFERROR(INDEX(tab_plan[Text],SMALL(IF(tab_plan[7. Wdh. am]=tab_plan[[#This Row],[Datum]],ROW(tab_plan[7. Wdh. am])-4),1)),"")</f>
        <v/>
      </c>
      <c r="K343" s="13">
        <f>IF(tab_plan[[#This Row],[1. Wdh. ]]&lt;&gt;"",tab_plan[[#This Row],[1. Wdh. ]],IFERROR(tab_plan[[#This Row],[Datum]]+VLOOKUP(tab_plan[[#This Row],[Wochentag]],tab_wiederholung[],2,0),""))</f>
        <v>44535</v>
      </c>
      <c r="L343" s="13">
        <f>IF(tab_plan[[#This Row],[2. Wdh. ]]&lt;&gt;"",tab_plan[[#This Row],[2. Wdh. ]],IFERROR(tab_plan[[#This Row],[Datum]]+VLOOKUP(tab_plan[[#This Row],[Wochentag]],tab_wiederholung[],3,0),""))</f>
        <v>44536</v>
      </c>
      <c r="M343" s="13">
        <f>IF(tab_plan[[#This Row],[3. Wdh. ]]&lt;&gt;"",tab_plan[[#This Row],[3. Wdh. ]],IFERROR(tab_plan[[#This Row],[Datum]]+VLOOKUP(tab_plan[[#This Row],[Wochentag]],tab_wiederholung[],4,0),""))</f>
        <v>44538</v>
      </c>
      <c r="N343" s="13">
        <f>IF(tab_plan[[#This Row],[4. Wdh. ]]&lt;&gt;"",tab_plan[[#This Row],[4. Wdh. ]],IFERROR(tab_plan[[#This Row],[Datum]]+VLOOKUP(tab_plan[[#This Row],[Wochentag]],tab_wiederholung[],5,0),""))</f>
        <v>44542</v>
      </c>
      <c r="O343" s="13">
        <f>IF(tab_plan[[#This Row],[5. Wdh. ]]&lt;&gt;"",tab_plan[[#This Row],[5. Wdh. ]],IFERROR(tab_plan[[#This Row],[Datum]]+VLOOKUP(tab_plan[[#This Row],[Wochentag]],tab_wiederholung[],6,0),""))</f>
        <v>44556</v>
      </c>
      <c r="P343" s="13">
        <f>IF(tab_plan[[#This Row],[6. Wdh. ]]&lt;&gt;"",tab_plan[[#This Row],[6. Wdh. ]],IFERROR(tab_plan[[#This Row],[Datum]]+VLOOKUP(tab_plan[[#This Row],[Wochentag]],tab_wiederholung[],7,0),""))</f>
        <v>44591</v>
      </c>
      <c r="Q343" s="13">
        <f>IF(tab_plan[[#This Row],[7. Wdh. ]]&lt;&gt;"",tab_plan[[#This Row],[7. Wdh. ]],IFERROR(tab_plan[[#This Row],[Datum]]+VLOOKUP(tab_plan[[#This Row],[Wochentag]],tab_wiederholung[],8,0),""))</f>
        <v>44899</v>
      </c>
      <c r="R343" s="13"/>
      <c r="S343" s="13"/>
      <c r="T343" s="13"/>
      <c r="U343" s="13"/>
      <c r="V343" s="13"/>
      <c r="W343" s="13"/>
      <c r="X343" s="13"/>
      <c r="Y343" s="13" t="str">
        <f>IF(tab_plan[[#This Row],[Aufgabe]]&lt;&gt;"",tab_plan[[#This Row],[Aufgabe]]&amp;" ("&amp;TEXT(tab_plan[[#This Row],[Datum]],"T.M.")&amp;")","")</f>
        <v/>
      </c>
      <c r="Z343" s="13" t="b" cm="1">
        <f t="array" ref="Z343">tab_plan[[#This Row],[Datum]]=INDEX(tab_feiertage[Datum],SMALL(IF((tab_feiertage[Datum]=tab_plan[[#This Row],[Datum]])*(tab_feiertage[Gültigkeit]="x"),ROW(tab_feiertage[Datum])-31),1))</f>
        <v>1</v>
      </c>
    </row>
    <row r="344" spans="1:26" x14ac:dyDescent="0.25">
      <c r="A344" s="10" t="str">
        <f>TEXT(tab_plan[[#This Row],[Datum]],"TTTT")</f>
        <v>Montag</v>
      </c>
      <c r="B344" s="9">
        <f t="shared" si="5"/>
        <v>44536</v>
      </c>
      <c r="C344" s="6"/>
      <c r="D344" s="6" t="str" cm="1">
        <f t="array" ref="D344">IFERROR(INDEX(tab_plan[Text],SMALL(IF(tab_plan[1. Wdh. am]=tab_plan[[#This Row],[Datum]],ROW(tab_plan[1. Wdh. am])-4),1)),"")</f>
        <v/>
      </c>
      <c r="E344" s="6" t="str" cm="1">
        <f t="array" ref="E344">IFERROR(INDEX(tab_plan[Text],SMALL(IF(tab_plan[2. Wdh. am]=tab_plan[[#This Row],[Datum]],ROW(tab_plan[2. Wdh. am])-4),1)),"")</f>
        <v/>
      </c>
      <c r="F344" s="6" t="str" cm="1">
        <f t="array" ref="F344">IFERROR(INDEX(tab_plan[Text],SMALL(IF(tab_plan[3. Wdh. am]=tab_plan[[#This Row],[Datum]],ROW(tab_plan[3. Wdh. am])-4),1)),"")</f>
        <v/>
      </c>
      <c r="G344" s="6" t="str" cm="1">
        <f t="array" ref="G344">IFERROR(INDEX(tab_plan[Text],SMALL(IF(tab_plan[4. Wdh. am]=tab_plan[[#This Row],[Datum]],ROW(tab_plan[4. Wdh. am])-4),1)),"")</f>
        <v/>
      </c>
      <c r="H344" s="6" t="str" cm="1">
        <f t="array" ref="H344">IFERROR(INDEX(tab_plan[Text],SMALL(IF(tab_plan[5. Wdh. am]=tab_plan[[#This Row],[Datum]],ROW(tab_plan[5. Wdh. am])-4),1)),"")</f>
        <v/>
      </c>
      <c r="I344" s="6" t="str" cm="1">
        <f t="array" ref="I344">IFERROR(INDEX(tab_plan[Text],SMALL(IF(tab_plan[6. Wdh. am]=tab_plan[[#This Row],[Datum]],ROW(tab_plan[6. Wdh. am])-4),1)),"")</f>
        <v/>
      </c>
      <c r="J344" s="6" t="str" cm="1">
        <f t="array" ref="J344">IFERROR(INDEX(tab_plan[Text],SMALL(IF(tab_plan[7. Wdh. am]=tab_plan[[#This Row],[Datum]],ROW(tab_plan[7. Wdh. am])-4),1)),"")</f>
        <v/>
      </c>
      <c r="K344" s="13">
        <f>IF(tab_plan[[#This Row],[1. Wdh. ]]&lt;&gt;"",tab_plan[[#This Row],[1. Wdh. ]],IFERROR(tab_plan[[#This Row],[Datum]]+VLOOKUP(tab_plan[[#This Row],[Wochentag]],tab_wiederholung[],2,0),""))</f>
        <v>44536</v>
      </c>
      <c r="L344" s="13">
        <f>IF(tab_plan[[#This Row],[2. Wdh. ]]&lt;&gt;"",tab_plan[[#This Row],[2. Wdh. ]],IFERROR(tab_plan[[#This Row],[Datum]]+VLOOKUP(tab_plan[[#This Row],[Wochentag]],tab_wiederholung[],3,0),""))</f>
        <v>44537</v>
      </c>
      <c r="M344" s="13">
        <f>IF(tab_plan[[#This Row],[3. Wdh. ]]&lt;&gt;"",tab_plan[[#This Row],[3. Wdh. ]],IFERROR(tab_plan[[#This Row],[Datum]]+VLOOKUP(tab_plan[[#This Row],[Wochentag]],tab_wiederholung[],4,0),""))</f>
        <v>44539</v>
      </c>
      <c r="N344" s="13">
        <f>IF(tab_plan[[#This Row],[4. Wdh. ]]&lt;&gt;"",tab_plan[[#This Row],[4. Wdh. ]],IFERROR(tab_plan[[#This Row],[Datum]]+VLOOKUP(tab_plan[[#This Row],[Wochentag]],tab_wiederholung[],5,0),""))</f>
        <v>44543</v>
      </c>
      <c r="O344" s="13">
        <f>IF(tab_plan[[#This Row],[5. Wdh. ]]&lt;&gt;"",tab_plan[[#This Row],[5. Wdh. ]],IFERROR(tab_plan[[#This Row],[Datum]]+VLOOKUP(tab_plan[[#This Row],[Wochentag]],tab_wiederholung[],6,0),""))</f>
        <v>44557</v>
      </c>
      <c r="P344" s="13">
        <f>IF(tab_plan[[#This Row],[6. Wdh. ]]&lt;&gt;"",tab_plan[[#This Row],[6. Wdh. ]],IFERROR(tab_plan[[#This Row],[Datum]]+VLOOKUP(tab_plan[[#This Row],[Wochentag]],tab_wiederholung[],7,0),""))</f>
        <v>44592</v>
      </c>
      <c r="Q344" s="13">
        <f>IF(tab_plan[[#This Row],[7. Wdh. ]]&lt;&gt;"",tab_plan[[#This Row],[7. Wdh. ]],IFERROR(tab_plan[[#This Row],[Datum]]+VLOOKUP(tab_plan[[#This Row],[Wochentag]],tab_wiederholung[],8,0),""))</f>
        <v>44900</v>
      </c>
      <c r="R344" s="13"/>
      <c r="S344" s="13"/>
      <c r="T344" s="13"/>
      <c r="U344" s="13"/>
      <c r="V344" s="13"/>
      <c r="W344" s="13"/>
      <c r="X344" s="13"/>
      <c r="Y344" s="13" t="str">
        <f>IF(tab_plan[[#This Row],[Aufgabe]]&lt;&gt;"",tab_plan[[#This Row],[Aufgabe]]&amp;" ("&amp;TEXT(tab_plan[[#This Row],[Datum]],"T.M.")&amp;")","")</f>
        <v/>
      </c>
      <c r="Z344" s="13" t="e" cm="1">
        <f t="array" ref="Z344">tab_plan[[#This Row],[Datum]]=INDEX(tab_feiertage[Datum],SMALL(IF((tab_feiertage[Datum]=tab_plan[[#This Row],[Datum]])*(tab_feiertage[Gültigkeit]="x"),ROW(tab_feiertage[Datum])-31),1))</f>
        <v>#NUM!</v>
      </c>
    </row>
    <row r="345" spans="1:26" x14ac:dyDescent="0.25">
      <c r="A345" s="10" t="str">
        <f>TEXT(tab_plan[[#This Row],[Datum]],"TTTT")</f>
        <v>Dienstag</v>
      </c>
      <c r="B345" s="9">
        <f t="shared" si="5"/>
        <v>44537</v>
      </c>
      <c r="C345" s="6"/>
      <c r="D345" s="6" t="str" cm="1">
        <f t="array" ref="D345">IFERROR(INDEX(tab_plan[Text],SMALL(IF(tab_plan[1. Wdh. am]=tab_plan[[#This Row],[Datum]],ROW(tab_plan[1. Wdh. am])-4),1)),"")</f>
        <v/>
      </c>
      <c r="E345" s="6" t="str" cm="1">
        <f t="array" ref="E345">IFERROR(INDEX(tab_plan[Text],SMALL(IF(tab_plan[2. Wdh. am]=tab_plan[[#This Row],[Datum]],ROW(tab_plan[2. Wdh. am])-4),1)),"")</f>
        <v/>
      </c>
      <c r="F345" s="6" t="str" cm="1">
        <f t="array" ref="F345">IFERROR(INDEX(tab_plan[Text],SMALL(IF(tab_plan[3. Wdh. am]=tab_plan[[#This Row],[Datum]],ROW(tab_plan[3. Wdh. am])-4),1)),"")</f>
        <v/>
      </c>
      <c r="G345" s="6" t="str" cm="1">
        <f t="array" ref="G345">IFERROR(INDEX(tab_plan[Text],SMALL(IF(tab_plan[4. Wdh. am]=tab_plan[[#This Row],[Datum]],ROW(tab_plan[4. Wdh. am])-4),1)),"")</f>
        <v/>
      </c>
      <c r="H345" s="6" t="str" cm="1">
        <f t="array" ref="H345">IFERROR(INDEX(tab_plan[Text],SMALL(IF(tab_plan[5. Wdh. am]=tab_plan[[#This Row],[Datum]],ROW(tab_plan[5. Wdh. am])-4),1)),"")</f>
        <v/>
      </c>
      <c r="I345" s="6" t="str" cm="1">
        <f t="array" ref="I345">IFERROR(INDEX(tab_plan[Text],SMALL(IF(tab_plan[6. Wdh. am]=tab_plan[[#This Row],[Datum]],ROW(tab_plan[6. Wdh. am])-4),1)),"")</f>
        <v/>
      </c>
      <c r="J345" s="6" t="str" cm="1">
        <f t="array" ref="J345">IFERROR(INDEX(tab_plan[Text],SMALL(IF(tab_plan[7. Wdh. am]=tab_plan[[#This Row],[Datum]],ROW(tab_plan[7. Wdh. am])-4),1)),"")</f>
        <v/>
      </c>
      <c r="K345" s="13">
        <f>IF(tab_plan[[#This Row],[1. Wdh. ]]&lt;&gt;"",tab_plan[[#This Row],[1. Wdh. ]],IFERROR(tab_plan[[#This Row],[Datum]]+VLOOKUP(tab_plan[[#This Row],[Wochentag]],tab_wiederholung[],2,0),""))</f>
        <v>44537</v>
      </c>
      <c r="L345" s="13">
        <f>IF(tab_plan[[#This Row],[2. Wdh. ]]&lt;&gt;"",tab_plan[[#This Row],[2. Wdh. ]],IFERROR(tab_plan[[#This Row],[Datum]]+VLOOKUP(tab_plan[[#This Row],[Wochentag]],tab_wiederholung[],3,0),""))</f>
        <v>44538</v>
      </c>
      <c r="M345" s="13">
        <f>IF(tab_plan[[#This Row],[3. Wdh. ]]&lt;&gt;"",tab_plan[[#This Row],[3. Wdh. ]],IFERROR(tab_plan[[#This Row],[Datum]]+VLOOKUP(tab_plan[[#This Row],[Wochentag]],tab_wiederholung[],4,0),""))</f>
        <v>44540</v>
      </c>
      <c r="N345" s="13">
        <f>IF(tab_plan[[#This Row],[4. Wdh. ]]&lt;&gt;"",tab_plan[[#This Row],[4. Wdh. ]],IFERROR(tab_plan[[#This Row],[Datum]]+VLOOKUP(tab_plan[[#This Row],[Wochentag]],tab_wiederholung[],5,0),""))</f>
        <v>44544</v>
      </c>
      <c r="O345" s="13">
        <f>IF(tab_plan[[#This Row],[5. Wdh. ]]&lt;&gt;"",tab_plan[[#This Row],[5. Wdh. ]],IFERROR(tab_plan[[#This Row],[Datum]]+VLOOKUP(tab_plan[[#This Row],[Wochentag]],tab_wiederholung[],6,0),""))</f>
        <v>44558</v>
      </c>
      <c r="P345" s="13">
        <f>IF(tab_plan[[#This Row],[6. Wdh. ]]&lt;&gt;"",tab_plan[[#This Row],[6. Wdh. ]],IFERROR(tab_plan[[#This Row],[Datum]]+VLOOKUP(tab_plan[[#This Row],[Wochentag]],tab_wiederholung[],7,0),""))</f>
        <v>44593</v>
      </c>
      <c r="Q345" s="13">
        <f>IF(tab_plan[[#This Row],[7. Wdh. ]]&lt;&gt;"",tab_plan[[#This Row],[7. Wdh. ]],IFERROR(tab_plan[[#This Row],[Datum]]+VLOOKUP(tab_plan[[#This Row],[Wochentag]],tab_wiederholung[],8,0),""))</f>
        <v>44901</v>
      </c>
      <c r="R345" s="13"/>
      <c r="S345" s="13"/>
      <c r="T345" s="13"/>
      <c r="U345" s="13"/>
      <c r="V345" s="13"/>
      <c r="W345" s="13"/>
      <c r="X345" s="13"/>
      <c r="Y345" s="13" t="str">
        <f>IF(tab_plan[[#This Row],[Aufgabe]]&lt;&gt;"",tab_plan[[#This Row],[Aufgabe]]&amp;" ("&amp;TEXT(tab_plan[[#This Row],[Datum]],"T.M.")&amp;")","")</f>
        <v/>
      </c>
      <c r="Z345" s="13" t="e" cm="1">
        <f t="array" ref="Z345">tab_plan[[#This Row],[Datum]]=INDEX(tab_feiertage[Datum],SMALL(IF((tab_feiertage[Datum]=tab_plan[[#This Row],[Datum]])*(tab_feiertage[Gültigkeit]="x"),ROW(tab_feiertage[Datum])-31),1))</f>
        <v>#NUM!</v>
      </c>
    </row>
    <row r="346" spans="1:26" x14ac:dyDescent="0.25">
      <c r="A346" s="10" t="str">
        <f>TEXT(tab_plan[[#This Row],[Datum]],"TTTT")</f>
        <v>Mittwoch</v>
      </c>
      <c r="B346" s="9">
        <f t="shared" si="5"/>
        <v>44538</v>
      </c>
      <c r="C346" s="6"/>
      <c r="D346" s="6" t="str" cm="1">
        <f t="array" ref="D346">IFERROR(INDEX(tab_plan[Text],SMALL(IF(tab_plan[1. Wdh. am]=tab_plan[[#This Row],[Datum]],ROW(tab_plan[1. Wdh. am])-4),1)),"")</f>
        <v/>
      </c>
      <c r="E346" s="6" t="str" cm="1">
        <f t="array" ref="E346">IFERROR(INDEX(tab_plan[Text],SMALL(IF(tab_plan[2. Wdh. am]=tab_plan[[#This Row],[Datum]],ROW(tab_plan[2. Wdh. am])-4),1)),"")</f>
        <v/>
      </c>
      <c r="F346" s="6" t="str" cm="1">
        <f t="array" ref="F346">IFERROR(INDEX(tab_plan[Text],SMALL(IF(tab_plan[3. Wdh. am]=tab_plan[[#This Row],[Datum]],ROW(tab_plan[3. Wdh. am])-4),1)),"")</f>
        <v/>
      </c>
      <c r="G346" s="6" t="str" cm="1">
        <f t="array" ref="G346">IFERROR(INDEX(tab_plan[Text],SMALL(IF(tab_plan[4. Wdh. am]=tab_plan[[#This Row],[Datum]],ROW(tab_plan[4. Wdh. am])-4),1)),"")</f>
        <v/>
      </c>
      <c r="H346" s="6" t="str" cm="1">
        <f t="array" ref="H346">IFERROR(INDEX(tab_plan[Text],SMALL(IF(tab_plan[5. Wdh. am]=tab_plan[[#This Row],[Datum]],ROW(tab_plan[5. Wdh. am])-4),1)),"")</f>
        <v/>
      </c>
      <c r="I346" s="6" t="str" cm="1">
        <f t="array" ref="I346">IFERROR(INDEX(tab_plan[Text],SMALL(IF(tab_plan[6. Wdh. am]=tab_plan[[#This Row],[Datum]],ROW(tab_plan[6. Wdh. am])-4),1)),"")</f>
        <v/>
      </c>
      <c r="J346" s="6" t="str" cm="1">
        <f t="array" ref="J346">IFERROR(INDEX(tab_plan[Text],SMALL(IF(tab_plan[7. Wdh. am]=tab_plan[[#This Row],[Datum]],ROW(tab_plan[7. Wdh. am])-4),1)),"")</f>
        <v/>
      </c>
      <c r="K346" s="13">
        <f>IF(tab_plan[[#This Row],[1. Wdh. ]]&lt;&gt;"",tab_plan[[#This Row],[1. Wdh. ]],IFERROR(tab_plan[[#This Row],[Datum]]+VLOOKUP(tab_plan[[#This Row],[Wochentag]],tab_wiederholung[],2,0),""))</f>
        <v>44538</v>
      </c>
      <c r="L346" s="13">
        <f>IF(tab_plan[[#This Row],[2. Wdh. ]]&lt;&gt;"",tab_plan[[#This Row],[2. Wdh. ]],IFERROR(tab_plan[[#This Row],[Datum]]+VLOOKUP(tab_plan[[#This Row],[Wochentag]],tab_wiederholung[],3,0),""))</f>
        <v>44539</v>
      </c>
      <c r="M346" s="13">
        <f>IF(tab_plan[[#This Row],[3. Wdh. ]]&lt;&gt;"",tab_plan[[#This Row],[3. Wdh. ]],IFERROR(tab_plan[[#This Row],[Datum]]+VLOOKUP(tab_plan[[#This Row],[Wochentag]],tab_wiederholung[],4,0),""))</f>
        <v>44541</v>
      </c>
      <c r="N346" s="13">
        <f>IF(tab_plan[[#This Row],[4. Wdh. ]]&lt;&gt;"",tab_plan[[#This Row],[4. Wdh. ]],IFERROR(tab_plan[[#This Row],[Datum]]+VLOOKUP(tab_plan[[#This Row],[Wochentag]],tab_wiederholung[],5,0),""))</f>
        <v>44545</v>
      </c>
      <c r="O346" s="13">
        <f>IF(tab_plan[[#This Row],[5. Wdh. ]]&lt;&gt;"",tab_plan[[#This Row],[5. Wdh. ]],IFERROR(tab_plan[[#This Row],[Datum]]+VLOOKUP(tab_plan[[#This Row],[Wochentag]],tab_wiederholung[],6,0),""))</f>
        <v>44559</v>
      </c>
      <c r="P346" s="13">
        <f>IF(tab_plan[[#This Row],[6. Wdh. ]]&lt;&gt;"",tab_plan[[#This Row],[6. Wdh. ]],IFERROR(tab_plan[[#This Row],[Datum]]+VLOOKUP(tab_plan[[#This Row],[Wochentag]],tab_wiederholung[],7,0),""))</f>
        <v>44594</v>
      </c>
      <c r="Q346" s="13">
        <f>IF(tab_plan[[#This Row],[7. Wdh. ]]&lt;&gt;"",tab_plan[[#This Row],[7. Wdh. ]],IFERROR(tab_plan[[#This Row],[Datum]]+VLOOKUP(tab_plan[[#This Row],[Wochentag]],tab_wiederholung[],8,0),""))</f>
        <v>44902</v>
      </c>
      <c r="R346" s="13"/>
      <c r="S346" s="13"/>
      <c r="T346" s="13"/>
      <c r="U346" s="13"/>
      <c r="V346" s="13"/>
      <c r="W346" s="13"/>
      <c r="X346" s="13"/>
      <c r="Y346" s="13" t="str">
        <f>IF(tab_plan[[#This Row],[Aufgabe]]&lt;&gt;"",tab_plan[[#This Row],[Aufgabe]]&amp;" ("&amp;TEXT(tab_plan[[#This Row],[Datum]],"T.M.")&amp;")","")</f>
        <v/>
      </c>
      <c r="Z346" s="13" t="e" cm="1">
        <f t="array" ref="Z346">tab_plan[[#This Row],[Datum]]=INDEX(tab_feiertage[Datum],SMALL(IF((tab_feiertage[Datum]=tab_plan[[#This Row],[Datum]])*(tab_feiertage[Gültigkeit]="x"),ROW(tab_feiertage[Datum])-31),1))</f>
        <v>#NUM!</v>
      </c>
    </row>
    <row r="347" spans="1:26" x14ac:dyDescent="0.25">
      <c r="A347" s="10" t="str">
        <f>TEXT(tab_plan[[#This Row],[Datum]],"TTTT")</f>
        <v>Donnerstag</v>
      </c>
      <c r="B347" s="9">
        <f t="shared" si="5"/>
        <v>44539</v>
      </c>
      <c r="C347" s="6"/>
      <c r="D347" s="6" t="str" cm="1">
        <f t="array" ref="D347">IFERROR(INDEX(tab_plan[Text],SMALL(IF(tab_plan[1. Wdh. am]=tab_plan[[#This Row],[Datum]],ROW(tab_plan[1. Wdh. am])-4),1)),"")</f>
        <v/>
      </c>
      <c r="E347" s="6" t="str" cm="1">
        <f t="array" ref="E347">IFERROR(INDEX(tab_plan[Text],SMALL(IF(tab_plan[2. Wdh. am]=tab_plan[[#This Row],[Datum]],ROW(tab_plan[2. Wdh. am])-4),1)),"")</f>
        <v/>
      </c>
      <c r="F347" s="6" t="str" cm="1">
        <f t="array" ref="F347">IFERROR(INDEX(tab_plan[Text],SMALL(IF(tab_plan[3. Wdh. am]=tab_plan[[#This Row],[Datum]],ROW(tab_plan[3. Wdh. am])-4),1)),"")</f>
        <v/>
      </c>
      <c r="G347" s="6" t="str" cm="1">
        <f t="array" ref="G347">IFERROR(INDEX(tab_plan[Text],SMALL(IF(tab_plan[4. Wdh. am]=tab_plan[[#This Row],[Datum]],ROW(tab_plan[4. Wdh. am])-4),1)),"")</f>
        <v/>
      </c>
      <c r="H347" s="6" t="str" cm="1">
        <f t="array" ref="H347">IFERROR(INDEX(tab_plan[Text],SMALL(IF(tab_plan[5. Wdh. am]=tab_plan[[#This Row],[Datum]],ROW(tab_plan[5. Wdh. am])-4),1)),"")</f>
        <v/>
      </c>
      <c r="I347" s="6" t="str" cm="1">
        <f t="array" ref="I347">IFERROR(INDEX(tab_plan[Text],SMALL(IF(tab_plan[6. Wdh. am]=tab_plan[[#This Row],[Datum]],ROW(tab_plan[6. Wdh. am])-4),1)),"")</f>
        <v/>
      </c>
      <c r="J347" s="6" t="str" cm="1">
        <f t="array" ref="J347">IFERROR(INDEX(tab_plan[Text],SMALL(IF(tab_plan[7. Wdh. am]=tab_plan[[#This Row],[Datum]],ROW(tab_plan[7. Wdh. am])-4),1)),"")</f>
        <v/>
      </c>
      <c r="K347" s="13">
        <f>IF(tab_plan[[#This Row],[1. Wdh. ]]&lt;&gt;"",tab_plan[[#This Row],[1. Wdh. ]],IFERROR(tab_plan[[#This Row],[Datum]]+VLOOKUP(tab_plan[[#This Row],[Wochentag]],tab_wiederholung[],2,0),""))</f>
        <v>44539</v>
      </c>
      <c r="L347" s="13">
        <f>IF(tab_plan[[#This Row],[2. Wdh. ]]&lt;&gt;"",tab_plan[[#This Row],[2. Wdh. ]],IFERROR(tab_plan[[#This Row],[Datum]]+VLOOKUP(tab_plan[[#This Row],[Wochentag]],tab_wiederholung[],3,0),""))</f>
        <v>44540</v>
      </c>
      <c r="M347" s="13">
        <f>IF(tab_plan[[#This Row],[3. Wdh. ]]&lt;&gt;"",tab_plan[[#This Row],[3. Wdh. ]],IFERROR(tab_plan[[#This Row],[Datum]]+VLOOKUP(tab_plan[[#This Row],[Wochentag]],tab_wiederholung[],4,0),""))</f>
        <v>44542</v>
      </c>
      <c r="N347" s="13">
        <f>IF(tab_plan[[#This Row],[4. Wdh. ]]&lt;&gt;"",tab_plan[[#This Row],[4. Wdh. ]],IFERROR(tab_plan[[#This Row],[Datum]]+VLOOKUP(tab_plan[[#This Row],[Wochentag]],tab_wiederholung[],5,0),""))</f>
        <v>44546</v>
      </c>
      <c r="O347" s="13">
        <f>IF(tab_plan[[#This Row],[5. Wdh. ]]&lt;&gt;"",tab_plan[[#This Row],[5. Wdh. ]],IFERROR(tab_plan[[#This Row],[Datum]]+VLOOKUP(tab_plan[[#This Row],[Wochentag]],tab_wiederholung[],6,0),""))</f>
        <v>44560</v>
      </c>
      <c r="P347" s="13">
        <f>IF(tab_plan[[#This Row],[6. Wdh. ]]&lt;&gt;"",tab_plan[[#This Row],[6. Wdh. ]],IFERROR(tab_plan[[#This Row],[Datum]]+VLOOKUP(tab_plan[[#This Row],[Wochentag]],tab_wiederholung[],7,0),""))</f>
        <v>44595</v>
      </c>
      <c r="Q347" s="13">
        <f>IF(tab_plan[[#This Row],[7. Wdh. ]]&lt;&gt;"",tab_plan[[#This Row],[7. Wdh. ]],IFERROR(tab_plan[[#This Row],[Datum]]+VLOOKUP(tab_plan[[#This Row],[Wochentag]],tab_wiederholung[],8,0),""))</f>
        <v>44903</v>
      </c>
      <c r="R347" s="13"/>
      <c r="S347" s="13"/>
      <c r="T347" s="13"/>
      <c r="U347" s="13"/>
      <c r="V347" s="13"/>
      <c r="W347" s="13"/>
      <c r="X347" s="13"/>
      <c r="Y347" s="13" t="str">
        <f>IF(tab_plan[[#This Row],[Aufgabe]]&lt;&gt;"",tab_plan[[#This Row],[Aufgabe]]&amp;" ("&amp;TEXT(tab_plan[[#This Row],[Datum]],"T.M.")&amp;")","")</f>
        <v/>
      </c>
      <c r="Z347" s="13" t="e" cm="1">
        <f t="array" ref="Z347">tab_plan[[#This Row],[Datum]]=INDEX(tab_feiertage[Datum],SMALL(IF((tab_feiertage[Datum]=tab_plan[[#This Row],[Datum]])*(tab_feiertage[Gültigkeit]="x"),ROW(tab_feiertage[Datum])-31),1))</f>
        <v>#NUM!</v>
      </c>
    </row>
    <row r="348" spans="1:26" x14ac:dyDescent="0.25">
      <c r="A348" s="10" t="str">
        <f>TEXT(tab_plan[[#This Row],[Datum]],"TTTT")</f>
        <v>Freitag</v>
      </c>
      <c r="B348" s="9">
        <f t="shared" si="5"/>
        <v>44540</v>
      </c>
      <c r="C348" s="6"/>
      <c r="D348" s="6" t="str" cm="1">
        <f t="array" ref="D348">IFERROR(INDEX(tab_plan[Text],SMALL(IF(tab_plan[1. Wdh. am]=tab_plan[[#This Row],[Datum]],ROW(tab_plan[1. Wdh. am])-4),1)),"")</f>
        <v/>
      </c>
      <c r="E348" s="6" t="str" cm="1">
        <f t="array" ref="E348">IFERROR(INDEX(tab_plan[Text],SMALL(IF(tab_plan[2. Wdh. am]=tab_plan[[#This Row],[Datum]],ROW(tab_plan[2. Wdh. am])-4),1)),"")</f>
        <v/>
      </c>
      <c r="F348" s="6" t="str" cm="1">
        <f t="array" ref="F348">IFERROR(INDEX(tab_plan[Text],SMALL(IF(tab_plan[3. Wdh. am]=tab_plan[[#This Row],[Datum]],ROW(tab_plan[3. Wdh. am])-4),1)),"")</f>
        <v/>
      </c>
      <c r="G348" s="6" t="str" cm="1">
        <f t="array" ref="G348">IFERROR(INDEX(tab_plan[Text],SMALL(IF(tab_plan[4. Wdh. am]=tab_plan[[#This Row],[Datum]],ROW(tab_plan[4. Wdh. am])-4),1)),"")</f>
        <v/>
      </c>
      <c r="H348" s="6" t="str" cm="1">
        <f t="array" ref="H348">IFERROR(INDEX(tab_plan[Text],SMALL(IF(tab_plan[5. Wdh. am]=tab_plan[[#This Row],[Datum]],ROW(tab_plan[5. Wdh. am])-4),1)),"")</f>
        <v/>
      </c>
      <c r="I348" s="6" t="str" cm="1">
        <f t="array" ref="I348">IFERROR(INDEX(tab_plan[Text],SMALL(IF(tab_plan[6. Wdh. am]=tab_plan[[#This Row],[Datum]],ROW(tab_plan[6. Wdh. am])-4),1)),"")</f>
        <v/>
      </c>
      <c r="J348" s="6" t="str" cm="1">
        <f t="array" ref="J348">IFERROR(INDEX(tab_plan[Text],SMALL(IF(tab_plan[7. Wdh. am]=tab_plan[[#This Row],[Datum]],ROW(tab_plan[7. Wdh. am])-4),1)),"")</f>
        <v/>
      </c>
      <c r="K348" s="13">
        <f>IF(tab_plan[[#This Row],[1. Wdh. ]]&lt;&gt;"",tab_plan[[#This Row],[1. Wdh. ]],IFERROR(tab_plan[[#This Row],[Datum]]+VLOOKUP(tab_plan[[#This Row],[Wochentag]],tab_wiederholung[],2,0),""))</f>
        <v>44540</v>
      </c>
      <c r="L348" s="13">
        <f>IF(tab_plan[[#This Row],[2. Wdh. ]]&lt;&gt;"",tab_plan[[#This Row],[2. Wdh. ]],IFERROR(tab_plan[[#This Row],[Datum]]+VLOOKUP(tab_plan[[#This Row],[Wochentag]],tab_wiederholung[],3,0),""))</f>
        <v>44541</v>
      </c>
      <c r="M348" s="13">
        <f>IF(tab_plan[[#This Row],[3. Wdh. ]]&lt;&gt;"",tab_plan[[#This Row],[3. Wdh. ]],IFERROR(tab_plan[[#This Row],[Datum]]+VLOOKUP(tab_plan[[#This Row],[Wochentag]],tab_wiederholung[],4,0),""))</f>
        <v>44543</v>
      </c>
      <c r="N348" s="13">
        <f>IF(tab_plan[[#This Row],[4. Wdh. ]]&lt;&gt;"",tab_plan[[#This Row],[4. Wdh. ]],IFERROR(tab_plan[[#This Row],[Datum]]+VLOOKUP(tab_plan[[#This Row],[Wochentag]],tab_wiederholung[],5,0),""))</f>
        <v>44547</v>
      </c>
      <c r="O348" s="13">
        <f>IF(tab_plan[[#This Row],[5. Wdh. ]]&lt;&gt;"",tab_plan[[#This Row],[5. Wdh. ]],IFERROR(tab_plan[[#This Row],[Datum]]+VLOOKUP(tab_plan[[#This Row],[Wochentag]],tab_wiederholung[],6,0),""))</f>
        <v>44561</v>
      </c>
      <c r="P348" s="13">
        <f>IF(tab_plan[[#This Row],[6. Wdh. ]]&lt;&gt;"",tab_plan[[#This Row],[6. Wdh. ]],IFERROR(tab_plan[[#This Row],[Datum]]+VLOOKUP(tab_plan[[#This Row],[Wochentag]],tab_wiederholung[],7,0),""))</f>
        <v>44596</v>
      </c>
      <c r="Q348" s="13">
        <f>IF(tab_plan[[#This Row],[7. Wdh. ]]&lt;&gt;"",tab_plan[[#This Row],[7. Wdh. ]],IFERROR(tab_plan[[#This Row],[Datum]]+VLOOKUP(tab_plan[[#This Row],[Wochentag]],tab_wiederholung[],8,0),""))</f>
        <v>44904</v>
      </c>
      <c r="R348" s="13"/>
      <c r="S348" s="13"/>
      <c r="T348" s="13"/>
      <c r="U348" s="13"/>
      <c r="V348" s="13"/>
      <c r="W348" s="13"/>
      <c r="X348" s="13"/>
      <c r="Y348" s="13" t="str">
        <f>IF(tab_plan[[#This Row],[Aufgabe]]&lt;&gt;"",tab_plan[[#This Row],[Aufgabe]]&amp;" ("&amp;TEXT(tab_plan[[#This Row],[Datum]],"T.M.")&amp;")","")</f>
        <v/>
      </c>
      <c r="Z348" s="13" t="e" cm="1">
        <f t="array" ref="Z348">tab_plan[[#This Row],[Datum]]=INDEX(tab_feiertage[Datum],SMALL(IF((tab_feiertage[Datum]=tab_plan[[#This Row],[Datum]])*(tab_feiertage[Gültigkeit]="x"),ROW(tab_feiertage[Datum])-31),1))</f>
        <v>#NUM!</v>
      </c>
    </row>
    <row r="349" spans="1:26" x14ac:dyDescent="0.25">
      <c r="A349" s="10" t="str">
        <f>TEXT(tab_plan[[#This Row],[Datum]],"TTTT")</f>
        <v>Samstag</v>
      </c>
      <c r="B349" s="9">
        <f t="shared" si="5"/>
        <v>44541</v>
      </c>
      <c r="C349" s="6"/>
      <c r="D349" s="6" t="str" cm="1">
        <f t="array" ref="D349">IFERROR(INDEX(tab_plan[Text],SMALL(IF(tab_plan[1. Wdh. am]=tab_plan[[#This Row],[Datum]],ROW(tab_plan[1. Wdh. am])-4),1)),"")</f>
        <v/>
      </c>
      <c r="E349" s="6" t="str" cm="1">
        <f t="array" ref="E349">IFERROR(INDEX(tab_plan[Text],SMALL(IF(tab_plan[2. Wdh. am]=tab_plan[[#This Row],[Datum]],ROW(tab_plan[2. Wdh. am])-4),1)),"")</f>
        <v/>
      </c>
      <c r="F349" s="6" t="str" cm="1">
        <f t="array" ref="F349">IFERROR(INDEX(tab_plan[Text],SMALL(IF(tab_plan[3. Wdh. am]=tab_plan[[#This Row],[Datum]],ROW(tab_plan[3. Wdh. am])-4),1)),"")</f>
        <v/>
      </c>
      <c r="G349" s="6" t="str" cm="1">
        <f t="array" ref="G349">IFERROR(INDEX(tab_plan[Text],SMALL(IF(tab_plan[4. Wdh. am]=tab_plan[[#This Row],[Datum]],ROW(tab_plan[4. Wdh. am])-4),1)),"")</f>
        <v/>
      </c>
      <c r="H349" s="6" t="str" cm="1">
        <f t="array" ref="H349">IFERROR(INDEX(tab_plan[Text],SMALL(IF(tab_plan[5. Wdh. am]=tab_plan[[#This Row],[Datum]],ROW(tab_plan[5. Wdh. am])-4),1)),"")</f>
        <v/>
      </c>
      <c r="I349" s="6" t="str" cm="1">
        <f t="array" ref="I349">IFERROR(INDEX(tab_plan[Text],SMALL(IF(tab_plan[6. Wdh. am]=tab_plan[[#This Row],[Datum]],ROW(tab_plan[6. Wdh. am])-4),1)),"")</f>
        <v/>
      </c>
      <c r="J349" s="6" t="str" cm="1">
        <f t="array" ref="J349">IFERROR(INDEX(tab_plan[Text],SMALL(IF(tab_plan[7. Wdh. am]=tab_plan[[#This Row],[Datum]],ROW(tab_plan[7. Wdh. am])-4),1)),"")</f>
        <v/>
      </c>
      <c r="K349" s="13">
        <f>IF(tab_plan[[#This Row],[1. Wdh. ]]&lt;&gt;"",tab_plan[[#This Row],[1. Wdh. ]],IFERROR(tab_plan[[#This Row],[Datum]]+VLOOKUP(tab_plan[[#This Row],[Wochentag]],tab_wiederholung[],2,0),""))</f>
        <v>44541</v>
      </c>
      <c r="L349" s="13">
        <f>IF(tab_plan[[#This Row],[2. Wdh. ]]&lt;&gt;"",tab_plan[[#This Row],[2. Wdh. ]],IFERROR(tab_plan[[#This Row],[Datum]]+VLOOKUP(tab_plan[[#This Row],[Wochentag]],tab_wiederholung[],3,0),""))</f>
        <v>44542</v>
      </c>
      <c r="M349" s="13">
        <f>IF(tab_plan[[#This Row],[3. Wdh. ]]&lt;&gt;"",tab_plan[[#This Row],[3. Wdh. ]],IFERROR(tab_plan[[#This Row],[Datum]]+VLOOKUP(tab_plan[[#This Row],[Wochentag]],tab_wiederholung[],4,0),""))</f>
        <v>44544</v>
      </c>
      <c r="N349" s="13">
        <f>IF(tab_plan[[#This Row],[4. Wdh. ]]&lt;&gt;"",tab_plan[[#This Row],[4. Wdh. ]],IFERROR(tab_plan[[#This Row],[Datum]]+VLOOKUP(tab_plan[[#This Row],[Wochentag]],tab_wiederholung[],5,0),""))</f>
        <v>44548</v>
      </c>
      <c r="O349" s="13">
        <f>IF(tab_plan[[#This Row],[5. Wdh. ]]&lt;&gt;"",tab_plan[[#This Row],[5. Wdh. ]],IFERROR(tab_plan[[#This Row],[Datum]]+VLOOKUP(tab_plan[[#This Row],[Wochentag]],tab_wiederholung[],6,0),""))</f>
        <v>44562</v>
      </c>
      <c r="P349" s="13">
        <f>IF(tab_plan[[#This Row],[6. Wdh. ]]&lt;&gt;"",tab_plan[[#This Row],[6. Wdh. ]],IFERROR(tab_plan[[#This Row],[Datum]]+VLOOKUP(tab_plan[[#This Row],[Wochentag]],tab_wiederholung[],7,0),""))</f>
        <v>44597</v>
      </c>
      <c r="Q349" s="13">
        <f>IF(tab_plan[[#This Row],[7. Wdh. ]]&lt;&gt;"",tab_plan[[#This Row],[7. Wdh. ]],IFERROR(tab_plan[[#This Row],[Datum]]+VLOOKUP(tab_plan[[#This Row],[Wochentag]],tab_wiederholung[],8,0),""))</f>
        <v>44905</v>
      </c>
      <c r="R349" s="13"/>
      <c r="S349" s="13"/>
      <c r="T349" s="13"/>
      <c r="U349" s="13"/>
      <c r="V349" s="13"/>
      <c r="W349" s="13"/>
      <c r="X349" s="13"/>
      <c r="Y349" s="13" t="str">
        <f>IF(tab_plan[[#This Row],[Aufgabe]]&lt;&gt;"",tab_plan[[#This Row],[Aufgabe]]&amp;" ("&amp;TEXT(tab_plan[[#This Row],[Datum]],"T.M.")&amp;")","")</f>
        <v/>
      </c>
      <c r="Z349" s="13" t="e" cm="1">
        <f t="array" ref="Z349">tab_plan[[#This Row],[Datum]]=INDEX(tab_feiertage[Datum],SMALL(IF((tab_feiertage[Datum]=tab_plan[[#This Row],[Datum]])*(tab_feiertage[Gültigkeit]="x"),ROW(tab_feiertage[Datum])-31),1))</f>
        <v>#NUM!</v>
      </c>
    </row>
    <row r="350" spans="1:26" x14ac:dyDescent="0.25">
      <c r="A350" s="10" t="str">
        <f>TEXT(tab_plan[[#This Row],[Datum]],"TTTT")</f>
        <v>Sonntag</v>
      </c>
      <c r="B350" s="9">
        <f t="shared" si="5"/>
        <v>44542</v>
      </c>
      <c r="C350" s="6"/>
      <c r="D350" s="6" t="str" cm="1">
        <f t="array" ref="D350">IFERROR(INDEX(tab_plan[Text],SMALL(IF(tab_plan[1. Wdh. am]=tab_plan[[#This Row],[Datum]],ROW(tab_plan[1. Wdh. am])-4),1)),"")</f>
        <v/>
      </c>
      <c r="E350" s="6" t="str" cm="1">
        <f t="array" ref="E350">IFERROR(INDEX(tab_plan[Text],SMALL(IF(tab_plan[2. Wdh. am]=tab_plan[[#This Row],[Datum]],ROW(tab_plan[2. Wdh. am])-4),1)),"")</f>
        <v/>
      </c>
      <c r="F350" s="6" t="str" cm="1">
        <f t="array" ref="F350">IFERROR(INDEX(tab_plan[Text],SMALL(IF(tab_plan[3. Wdh. am]=tab_plan[[#This Row],[Datum]],ROW(tab_plan[3. Wdh. am])-4),1)),"")</f>
        <v/>
      </c>
      <c r="G350" s="6" t="str" cm="1">
        <f t="array" ref="G350">IFERROR(INDEX(tab_plan[Text],SMALL(IF(tab_plan[4. Wdh. am]=tab_plan[[#This Row],[Datum]],ROW(tab_plan[4. Wdh. am])-4),1)),"")</f>
        <v/>
      </c>
      <c r="H350" s="6" t="str" cm="1">
        <f t="array" ref="H350">IFERROR(INDEX(tab_plan[Text],SMALL(IF(tab_plan[5. Wdh. am]=tab_plan[[#This Row],[Datum]],ROW(tab_plan[5. Wdh. am])-4),1)),"")</f>
        <v/>
      </c>
      <c r="I350" s="6" t="str" cm="1">
        <f t="array" ref="I350">IFERROR(INDEX(tab_plan[Text],SMALL(IF(tab_plan[6. Wdh. am]=tab_plan[[#This Row],[Datum]],ROW(tab_plan[6. Wdh. am])-4),1)),"")</f>
        <v/>
      </c>
      <c r="J350" s="6" t="str" cm="1">
        <f t="array" ref="J350">IFERROR(INDEX(tab_plan[Text],SMALL(IF(tab_plan[7. Wdh. am]=tab_plan[[#This Row],[Datum]],ROW(tab_plan[7. Wdh. am])-4),1)),"")</f>
        <v/>
      </c>
      <c r="K350" s="13">
        <f>IF(tab_plan[[#This Row],[1. Wdh. ]]&lt;&gt;"",tab_plan[[#This Row],[1. Wdh. ]],IFERROR(tab_plan[[#This Row],[Datum]]+VLOOKUP(tab_plan[[#This Row],[Wochentag]],tab_wiederholung[],2,0),""))</f>
        <v>44542</v>
      </c>
      <c r="L350" s="13">
        <f>IF(tab_plan[[#This Row],[2. Wdh. ]]&lt;&gt;"",tab_plan[[#This Row],[2. Wdh. ]],IFERROR(tab_plan[[#This Row],[Datum]]+VLOOKUP(tab_plan[[#This Row],[Wochentag]],tab_wiederholung[],3,0),""))</f>
        <v>44543</v>
      </c>
      <c r="M350" s="13">
        <f>IF(tab_plan[[#This Row],[3. Wdh. ]]&lt;&gt;"",tab_plan[[#This Row],[3. Wdh. ]],IFERROR(tab_plan[[#This Row],[Datum]]+VLOOKUP(tab_plan[[#This Row],[Wochentag]],tab_wiederholung[],4,0),""))</f>
        <v>44545</v>
      </c>
      <c r="N350" s="13">
        <f>IF(tab_plan[[#This Row],[4. Wdh. ]]&lt;&gt;"",tab_plan[[#This Row],[4. Wdh. ]],IFERROR(tab_plan[[#This Row],[Datum]]+VLOOKUP(tab_plan[[#This Row],[Wochentag]],tab_wiederholung[],5,0),""))</f>
        <v>44549</v>
      </c>
      <c r="O350" s="13">
        <f>IF(tab_plan[[#This Row],[5. Wdh. ]]&lt;&gt;"",tab_plan[[#This Row],[5. Wdh. ]],IFERROR(tab_plan[[#This Row],[Datum]]+VLOOKUP(tab_plan[[#This Row],[Wochentag]],tab_wiederholung[],6,0),""))</f>
        <v>44563</v>
      </c>
      <c r="P350" s="13">
        <f>IF(tab_plan[[#This Row],[6. Wdh. ]]&lt;&gt;"",tab_plan[[#This Row],[6. Wdh. ]],IFERROR(tab_plan[[#This Row],[Datum]]+VLOOKUP(tab_plan[[#This Row],[Wochentag]],tab_wiederholung[],7,0),""))</f>
        <v>44598</v>
      </c>
      <c r="Q350" s="13">
        <f>IF(tab_plan[[#This Row],[7. Wdh. ]]&lt;&gt;"",tab_plan[[#This Row],[7. Wdh. ]],IFERROR(tab_plan[[#This Row],[Datum]]+VLOOKUP(tab_plan[[#This Row],[Wochentag]],tab_wiederholung[],8,0),""))</f>
        <v>44906</v>
      </c>
      <c r="R350" s="13"/>
      <c r="S350" s="13"/>
      <c r="T350" s="13"/>
      <c r="U350" s="13"/>
      <c r="V350" s="13"/>
      <c r="W350" s="13"/>
      <c r="X350" s="13"/>
      <c r="Y350" s="13" t="str">
        <f>IF(tab_plan[[#This Row],[Aufgabe]]&lt;&gt;"",tab_plan[[#This Row],[Aufgabe]]&amp;" ("&amp;TEXT(tab_plan[[#This Row],[Datum]],"T.M.")&amp;")","")</f>
        <v/>
      </c>
      <c r="Z350" s="13" t="b" cm="1">
        <f t="array" ref="Z350">tab_plan[[#This Row],[Datum]]=INDEX(tab_feiertage[Datum],SMALL(IF((tab_feiertage[Datum]=tab_plan[[#This Row],[Datum]])*(tab_feiertage[Gültigkeit]="x"),ROW(tab_feiertage[Datum])-31),1))</f>
        <v>1</v>
      </c>
    </row>
    <row r="351" spans="1:26" x14ac:dyDescent="0.25">
      <c r="A351" s="10" t="str">
        <f>TEXT(tab_plan[[#This Row],[Datum]],"TTTT")</f>
        <v>Montag</v>
      </c>
      <c r="B351" s="9">
        <f t="shared" si="5"/>
        <v>44543</v>
      </c>
      <c r="C351" s="6"/>
      <c r="D351" s="6" t="str" cm="1">
        <f t="array" ref="D351">IFERROR(INDEX(tab_plan[Text],SMALL(IF(tab_plan[1. Wdh. am]=tab_plan[[#This Row],[Datum]],ROW(tab_plan[1. Wdh. am])-4),1)),"")</f>
        <v/>
      </c>
      <c r="E351" s="6" t="str" cm="1">
        <f t="array" ref="E351">IFERROR(INDEX(tab_plan[Text],SMALL(IF(tab_plan[2. Wdh. am]=tab_plan[[#This Row],[Datum]],ROW(tab_plan[2. Wdh. am])-4),1)),"")</f>
        <v/>
      </c>
      <c r="F351" s="6" t="str" cm="1">
        <f t="array" ref="F351">IFERROR(INDEX(tab_plan[Text],SMALL(IF(tab_plan[3. Wdh. am]=tab_plan[[#This Row],[Datum]],ROW(tab_plan[3. Wdh. am])-4),1)),"")</f>
        <v/>
      </c>
      <c r="G351" s="6" t="str" cm="1">
        <f t="array" ref="G351">IFERROR(INDEX(tab_plan[Text],SMALL(IF(tab_plan[4. Wdh. am]=tab_plan[[#This Row],[Datum]],ROW(tab_plan[4. Wdh. am])-4),1)),"")</f>
        <v/>
      </c>
      <c r="H351" s="6" t="str" cm="1">
        <f t="array" ref="H351">IFERROR(INDEX(tab_plan[Text],SMALL(IF(tab_plan[5. Wdh. am]=tab_plan[[#This Row],[Datum]],ROW(tab_plan[5. Wdh. am])-4),1)),"")</f>
        <v/>
      </c>
      <c r="I351" s="6" t="str" cm="1">
        <f t="array" ref="I351">IFERROR(INDEX(tab_plan[Text],SMALL(IF(tab_plan[6. Wdh. am]=tab_plan[[#This Row],[Datum]],ROW(tab_plan[6. Wdh. am])-4),1)),"")</f>
        <v/>
      </c>
      <c r="J351" s="6" t="str" cm="1">
        <f t="array" ref="J351">IFERROR(INDEX(tab_plan[Text],SMALL(IF(tab_plan[7. Wdh. am]=tab_plan[[#This Row],[Datum]],ROW(tab_plan[7. Wdh. am])-4),1)),"")</f>
        <v/>
      </c>
      <c r="K351" s="13">
        <f>IF(tab_plan[[#This Row],[1. Wdh. ]]&lt;&gt;"",tab_plan[[#This Row],[1. Wdh. ]],IFERROR(tab_plan[[#This Row],[Datum]]+VLOOKUP(tab_plan[[#This Row],[Wochentag]],tab_wiederholung[],2,0),""))</f>
        <v>44543</v>
      </c>
      <c r="L351" s="13">
        <f>IF(tab_plan[[#This Row],[2. Wdh. ]]&lt;&gt;"",tab_plan[[#This Row],[2. Wdh. ]],IFERROR(tab_plan[[#This Row],[Datum]]+VLOOKUP(tab_plan[[#This Row],[Wochentag]],tab_wiederholung[],3,0),""))</f>
        <v>44544</v>
      </c>
      <c r="M351" s="13">
        <f>IF(tab_plan[[#This Row],[3. Wdh. ]]&lt;&gt;"",tab_plan[[#This Row],[3. Wdh. ]],IFERROR(tab_plan[[#This Row],[Datum]]+VLOOKUP(tab_plan[[#This Row],[Wochentag]],tab_wiederholung[],4,0),""))</f>
        <v>44546</v>
      </c>
      <c r="N351" s="13">
        <f>IF(tab_plan[[#This Row],[4. Wdh. ]]&lt;&gt;"",tab_plan[[#This Row],[4. Wdh. ]],IFERROR(tab_plan[[#This Row],[Datum]]+VLOOKUP(tab_plan[[#This Row],[Wochentag]],tab_wiederholung[],5,0),""))</f>
        <v>44550</v>
      </c>
      <c r="O351" s="13">
        <f>IF(tab_plan[[#This Row],[5. Wdh. ]]&lt;&gt;"",tab_plan[[#This Row],[5. Wdh. ]],IFERROR(tab_plan[[#This Row],[Datum]]+VLOOKUP(tab_plan[[#This Row],[Wochentag]],tab_wiederholung[],6,0),""))</f>
        <v>44564</v>
      </c>
      <c r="P351" s="13">
        <f>IF(tab_plan[[#This Row],[6. Wdh. ]]&lt;&gt;"",tab_plan[[#This Row],[6. Wdh. ]],IFERROR(tab_plan[[#This Row],[Datum]]+VLOOKUP(tab_plan[[#This Row],[Wochentag]],tab_wiederholung[],7,0),""))</f>
        <v>44599</v>
      </c>
      <c r="Q351" s="13">
        <f>IF(tab_plan[[#This Row],[7. Wdh. ]]&lt;&gt;"",tab_plan[[#This Row],[7. Wdh. ]],IFERROR(tab_plan[[#This Row],[Datum]]+VLOOKUP(tab_plan[[#This Row],[Wochentag]],tab_wiederholung[],8,0),""))</f>
        <v>44907</v>
      </c>
      <c r="R351" s="13"/>
      <c r="S351" s="13"/>
      <c r="T351" s="13"/>
      <c r="U351" s="13"/>
      <c r="V351" s="13"/>
      <c r="W351" s="13"/>
      <c r="X351" s="13"/>
      <c r="Y351" s="13" t="str">
        <f>IF(tab_plan[[#This Row],[Aufgabe]]&lt;&gt;"",tab_plan[[#This Row],[Aufgabe]]&amp;" ("&amp;TEXT(tab_plan[[#This Row],[Datum]],"T.M.")&amp;")","")</f>
        <v/>
      </c>
      <c r="Z351" s="13" t="e" cm="1">
        <f t="array" ref="Z351">tab_plan[[#This Row],[Datum]]=INDEX(tab_feiertage[Datum],SMALL(IF((tab_feiertage[Datum]=tab_plan[[#This Row],[Datum]])*(tab_feiertage[Gültigkeit]="x"),ROW(tab_feiertage[Datum])-31),1))</f>
        <v>#NUM!</v>
      </c>
    </row>
    <row r="352" spans="1:26" x14ac:dyDescent="0.25">
      <c r="A352" s="10" t="str">
        <f>TEXT(tab_plan[[#This Row],[Datum]],"TTTT")</f>
        <v>Dienstag</v>
      </c>
      <c r="B352" s="9">
        <f t="shared" si="5"/>
        <v>44544</v>
      </c>
      <c r="C352" s="6"/>
      <c r="D352" s="6" t="str" cm="1">
        <f t="array" ref="D352">IFERROR(INDEX(tab_plan[Text],SMALL(IF(tab_plan[1. Wdh. am]=tab_plan[[#This Row],[Datum]],ROW(tab_plan[1. Wdh. am])-4),1)),"")</f>
        <v/>
      </c>
      <c r="E352" s="6" t="str" cm="1">
        <f t="array" ref="E352">IFERROR(INDEX(tab_plan[Text],SMALL(IF(tab_plan[2. Wdh. am]=tab_plan[[#This Row],[Datum]],ROW(tab_plan[2. Wdh. am])-4),1)),"")</f>
        <v/>
      </c>
      <c r="F352" s="6" t="str" cm="1">
        <f t="array" ref="F352">IFERROR(INDEX(tab_plan[Text],SMALL(IF(tab_plan[3. Wdh. am]=tab_plan[[#This Row],[Datum]],ROW(tab_plan[3. Wdh. am])-4),1)),"")</f>
        <v/>
      </c>
      <c r="G352" s="6" t="str" cm="1">
        <f t="array" ref="G352">IFERROR(INDEX(tab_plan[Text],SMALL(IF(tab_plan[4. Wdh. am]=tab_plan[[#This Row],[Datum]],ROW(tab_plan[4. Wdh. am])-4),1)),"")</f>
        <v/>
      </c>
      <c r="H352" s="6" t="str" cm="1">
        <f t="array" ref="H352">IFERROR(INDEX(tab_plan[Text],SMALL(IF(tab_plan[5. Wdh. am]=tab_plan[[#This Row],[Datum]],ROW(tab_plan[5. Wdh. am])-4),1)),"")</f>
        <v/>
      </c>
      <c r="I352" s="6" t="str" cm="1">
        <f t="array" ref="I352">IFERROR(INDEX(tab_plan[Text],SMALL(IF(tab_plan[6. Wdh. am]=tab_plan[[#This Row],[Datum]],ROW(tab_plan[6. Wdh. am])-4),1)),"")</f>
        <v/>
      </c>
      <c r="J352" s="6" t="str" cm="1">
        <f t="array" ref="J352">IFERROR(INDEX(tab_plan[Text],SMALL(IF(tab_plan[7. Wdh. am]=tab_plan[[#This Row],[Datum]],ROW(tab_plan[7. Wdh. am])-4),1)),"")</f>
        <v/>
      </c>
      <c r="K352" s="13">
        <f>IF(tab_plan[[#This Row],[1. Wdh. ]]&lt;&gt;"",tab_plan[[#This Row],[1. Wdh. ]],IFERROR(tab_plan[[#This Row],[Datum]]+VLOOKUP(tab_plan[[#This Row],[Wochentag]],tab_wiederholung[],2,0),""))</f>
        <v>44544</v>
      </c>
      <c r="L352" s="13">
        <f>IF(tab_plan[[#This Row],[2. Wdh. ]]&lt;&gt;"",tab_plan[[#This Row],[2. Wdh. ]],IFERROR(tab_plan[[#This Row],[Datum]]+VLOOKUP(tab_plan[[#This Row],[Wochentag]],tab_wiederholung[],3,0),""))</f>
        <v>44545</v>
      </c>
      <c r="M352" s="13">
        <f>IF(tab_plan[[#This Row],[3. Wdh. ]]&lt;&gt;"",tab_plan[[#This Row],[3. Wdh. ]],IFERROR(tab_plan[[#This Row],[Datum]]+VLOOKUP(tab_plan[[#This Row],[Wochentag]],tab_wiederholung[],4,0),""))</f>
        <v>44547</v>
      </c>
      <c r="N352" s="13">
        <f>IF(tab_plan[[#This Row],[4. Wdh. ]]&lt;&gt;"",tab_plan[[#This Row],[4. Wdh. ]],IFERROR(tab_plan[[#This Row],[Datum]]+VLOOKUP(tab_plan[[#This Row],[Wochentag]],tab_wiederholung[],5,0),""))</f>
        <v>44551</v>
      </c>
      <c r="O352" s="13">
        <f>IF(tab_plan[[#This Row],[5. Wdh. ]]&lt;&gt;"",tab_plan[[#This Row],[5. Wdh. ]],IFERROR(tab_plan[[#This Row],[Datum]]+VLOOKUP(tab_plan[[#This Row],[Wochentag]],tab_wiederholung[],6,0),""))</f>
        <v>44565</v>
      </c>
      <c r="P352" s="13">
        <f>IF(tab_plan[[#This Row],[6. Wdh. ]]&lt;&gt;"",tab_plan[[#This Row],[6. Wdh. ]],IFERROR(tab_plan[[#This Row],[Datum]]+VLOOKUP(tab_plan[[#This Row],[Wochentag]],tab_wiederholung[],7,0),""))</f>
        <v>44600</v>
      </c>
      <c r="Q352" s="13">
        <f>IF(tab_plan[[#This Row],[7. Wdh. ]]&lt;&gt;"",tab_plan[[#This Row],[7. Wdh. ]],IFERROR(tab_plan[[#This Row],[Datum]]+VLOOKUP(tab_plan[[#This Row],[Wochentag]],tab_wiederholung[],8,0),""))</f>
        <v>44908</v>
      </c>
      <c r="R352" s="13"/>
      <c r="S352" s="13"/>
      <c r="T352" s="13"/>
      <c r="U352" s="13"/>
      <c r="V352" s="13"/>
      <c r="W352" s="13"/>
      <c r="X352" s="13"/>
      <c r="Y352" s="13" t="str">
        <f>IF(tab_plan[[#This Row],[Aufgabe]]&lt;&gt;"",tab_plan[[#This Row],[Aufgabe]]&amp;" ("&amp;TEXT(tab_plan[[#This Row],[Datum]],"T.M.")&amp;")","")</f>
        <v/>
      </c>
      <c r="Z352" s="13" t="e" cm="1">
        <f t="array" ref="Z352">tab_plan[[#This Row],[Datum]]=INDEX(tab_feiertage[Datum],SMALL(IF((tab_feiertage[Datum]=tab_plan[[#This Row],[Datum]])*(tab_feiertage[Gültigkeit]="x"),ROW(tab_feiertage[Datum])-31),1))</f>
        <v>#NUM!</v>
      </c>
    </row>
    <row r="353" spans="1:26" x14ac:dyDescent="0.25">
      <c r="A353" s="10" t="str">
        <f>TEXT(tab_plan[[#This Row],[Datum]],"TTTT")</f>
        <v>Mittwoch</v>
      </c>
      <c r="B353" s="9">
        <f t="shared" si="5"/>
        <v>44545</v>
      </c>
      <c r="C353" s="6"/>
      <c r="D353" s="6" t="str" cm="1">
        <f t="array" ref="D353">IFERROR(INDEX(tab_plan[Text],SMALL(IF(tab_plan[1. Wdh. am]=tab_plan[[#This Row],[Datum]],ROW(tab_plan[1. Wdh. am])-4),1)),"")</f>
        <v/>
      </c>
      <c r="E353" s="6" t="str" cm="1">
        <f t="array" ref="E353">IFERROR(INDEX(tab_plan[Text],SMALL(IF(tab_plan[2. Wdh. am]=tab_plan[[#This Row],[Datum]],ROW(tab_plan[2. Wdh. am])-4),1)),"")</f>
        <v/>
      </c>
      <c r="F353" s="6" t="str" cm="1">
        <f t="array" ref="F353">IFERROR(INDEX(tab_plan[Text],SMALL(IF(tab_plan[3. Wdh. am]=tab_plan[[#This Row],[Datum]],ROW(tab_plan[3. Wdh. am])-4),1)),"")</f>
        <v/>
      </c>
      <c r="G353" s="6" t="str" cm="1">
        <f t="array" ref="G353">IFERROR(INDEX(tab_plan[Text],SMALL(IF(tab_plan[4. Wdh. am]=tab_plan[[#This Row],[Datum]],ROW(tab_plan[4. Wdh. am])-4),1)),"")</f>
        <v/>
      </c>
      <c r="H353" s="6" t="str" cm="1">
        <f t="array" ref="H353">IFERROR(INDEX(tab_plan[Text],SMALL(IF(tab_plan[5. Wdh. am]=tab_plan[[#This Row],[Datum]],ROW(tab_plan[5. Wdh. am])-4),1)),"")</f>
        <v/>
      </c>
      <c r="I353" s="6" t="str" cm="1">
        <f t="array" ref="I353">IFERROR(INDEX(tab_plan[Text],SMALL(IF(tab_plan[6. Wdh. am]=tab_plan[[#This Row],[Datum]],ROW(tab_plan[6. Wdh. am])-4),1)),"")</f>
        <v/>
      </c>
      <c r="J353" s="6" t="str" cm="1">
        <f t="array" ref="J353">IFERROR(INDEX(tab_plan[Text],SMALL(IF(tab_plan[7. Wdh. am]=tab_plan[[#This Row],[Datum]],ROW(tab_plan[7. Wdh. am])-4),1)),"")</f>
        <v/>
      </c>
      <c r="K353" s="13">
        <f>IF(tab_plan[[#This Row],[1. Wdh. ]]&lt;&gt;"",tab_plan[[#This Row],[1. Wdh. ]],IFERROR(tab_plan[[#This Row],[Datum]]+VLOOKUP(tab_plan[[#This Row],[Wochentag]],tab_wiederholung[],2,0),""))</f>
        <v>44545</v>
      </c>
      <c r="L353" s="13">
        <f>IF(tab_plan[[#This Row],[2. Wdh. ]]&lt;&gt;"",tab_plan[[#This Row],[2. Wdh. ]],IFERROR(tab_plan[[#This Row],[Datum]]+VLOOKUP(tab_plan[[#This Row],[Wochentag]],tab_wiederholung[],3,0),""))</f>
        <v>44546</v>
      </c>
      <c r="M353" s="13">
        <f>IF(tab_plan[[#This Row],[3. Wdh. ]]&lt;&gt;"",tab_plan[[#This Row],[3. Wdh. ]],IFERROR(tab_plan[[#This Row],[Datum]]+VLOOKUP(tab_plan[[#This Row],[Wochentag]],tab_wiederholung[],4,0),""))</f>
        <v>44548</v>
      </c>
      <c r="N353" s="13">
        <f>IF(tab_plan[[#This Row],[4. Wdh. ]]&lt;&gt;"",tab_plan[[#This Row],[4. Wdh. ]],IFERROR(tab_plan[[#This Row],[Datum]]+VLOOKUP(tab_plan[[#This Row],[Wochentag]],tab_wiederholung[],5,0),""))</f>
        <v>44552</v>
      </c>
      <c r="O353" s="13">
        <f>IF(tab_plan[[#This Row],[5. Wdh. ]]&lt;&gt;"",tab_plan[[#This Row],[5. Wdh. ]],IFERROR(tab_plan[[#This Row],[Datum]]+VLOOKUP(tab_plan[[#This Row],[Wochentag]],tab_wiederholung[],6,0),""))</f>
        <v>44566</v>
      </c>
      <c r="P353" s="13">
        <f>IF(tab_plan[[#This Row],[6. Wdh. ]]&lt;&gt;"",tab_plan[[#This Row],[6. Wdh. ]],IFERROR(tab_plan[[#This Row],[Datum]]+VLOOKUP(tab_plan[[#This Row],[Wochentag]],tab_wiederholung[],7,0),""))</f>
        <v>44601</v>
      </c>
      <c r="Q353" s="13">
        <f>IF(tab_plan[[#This Row],[7. Wdh. ]]&lt;&gt;"",tab_plan[[#This Row],[7. Wdh. ]],IFERROR(tab_plan[[#This Row],[Datum]]+VLOOKUP(tab_plan[[#This Row],[Wochentag]],tab_wiederholung[],8,0),""))</f>
        <v>44909</v>
      </c>
      <c r="R353" s="13"/>
      <c r="S353" s="13"/>
      <c r="T353" s="13"/>
      <c r="U353" s="13"/>
      <c r="V353" s="13"/>
      <c r="W353" s="13"/>
      <c r="X353" s="13"/>
      <c r="Y353" s="13" t="str">
        <f>IF(tab_plan[[#This Row],[Aufgabe]]&lt;&gt;"",tab_plan[[#This Row],[Aufgabe]]&amp;" ("&amp;TEXT(tab_plan[[#This Row],[Datum]],"T.M.")&amp;")","")</f>
        <v/>
      </c>
      <c r="Z353" s="13" t="e" cm="1">
        <f t="array" ref="Z353">tab_plan[[#This Row],[Datum]]=INDEX(tab_feiertage[Datum],SMALL(IF((tab_feiertage[Datum]=tab_plan[[#This Row],[Datum]])*(tab_feiertage[Gültigkeit]="x"),ROW(tab_feiertage[Datum])-31),1))</f>
        <v>#NUM!</v>
      </c>
    </row>
    <row r="354" spans="1:26" x14ac:dyDescent="0.25">
      <c r="A354" s="10" t="str">
        <f>TEXT(tab_plan[[#This Row],[Datum]],"TTTT")</f>
        <v>Donnerstag</v>
      </c>
      <c r="B354" s="9">
        <f t="shared" si="5"/>
        <v>44546</v>
      </c>
      <c r="C354" s="6"/>
      <c r="D354" s="6" t="str" cm="1">
        <f t="array" ref="D354">IFERROR(INDEX(tab_plan[Text],SMALL(IF(tab_plan[1. Wdh. am]=tab_plan[[#This Row],[Datum]],ROW(tab_plan[1. Wdh. am])-4),1)),"")</f>
        <v/>
      </c>
      <c r="E354" s="6" t="str" cm="1">
        <f t="array" ref="E354">IFERROR(INDEX(tab_plan[Text],SMALL(IF(tab_plan[2. Wdh. am]=tab_plan[[#This Row],[Datum]],ROW(tab_plan[2. Wdh. am])-4),1)),"")</f>
        <v/>
      </c>
      <c r="F354" s="6" t="str" cm="1">
        <f t="array" ref="F354">IFERROR(INDEX(tab_plan[Text],SMALL(IF(tab_plan[3. Wdh. am]=tab_plan[[#This Row],[Datum]],ROW(tab_plan[3. Wdh. am])-4),1)),"")</f>
        <v/>
      </c>
      <c r="G354" s="6" t="str" cm="1">
        <f t="array" ref="G354">IFERROR(INDEX(tab_plan[Text],SMALL(IF(tab_plan[4. Wdh. am]=tab_plan[[#This Row],[Datum]],ROW(tab_plan[4. Wdh. am])-4),1)),"")</f>
        <v/>
      </c>
      <c r="H354" s="6" t="str" cm="1">
        <f t="array" ref="H354">IFERROR(INDEX(tab_plan[Text],SMALL(IF(tab_plan[5. Wdh. am]=tab_plan[[#This Row],[Datum]],ROW(tab_plan[5. Wdh. am])-4),1)),"")</f>
        <v/>
      </c>
      <c r="I354" s="6" t="str" cm="1">
        <f t="array" ref="I354">IFERROR(INDEX(tab_plan[Text],SMALL(IF(tab_plan[6. Wdh. am]=tab_plan[[#This Row],[Datum]],ROW(tab_plan[6. Wdh. am])-4),1)),"")</f>
        <v/>
      </c>
      <c r="J354" s="6" t="str" cm="1">
        <f t="array" ref="J354">IFERROR(INDEX(tab_plan[Text],SMALL(IF(tab_plan[7. Wdh. am]=tab_plan[[#This Row],[Datum]],ROW(tab_plan[7. Wdh. am])-4),1)),"")</f>
        <v/>
      </c>
      <c r="K354" s="13">
        <f>IF(tab_plan[[#This Row],[1. Wdh. ]]&lt;&gt;"",tab_plan[[#This Row],[1. Wdh. ]],IFERROR(tab_plan[[#This Row],[Datum]]+VLOOKUP(tab_plan[[#This Row],[Wochentag]],tab_wiederholung[],2,0),""))</f>
        <v>44546</v>
      </c>
      <c r="L354" s="13">
        <f>IF(tab_plan[[#This Row],[2. Wdh. ]]&lt;&gt;"",tab_plan[[#This Row],[2. Wdh. ]],IFERROR(tab_plan[[#This Row],[Datum]]+VLOOKUP(tab_plan[[#This Row],[Wochentag]],tab_wiederholung[],3,0),""))</f>
        <v>44547</v>
      </c>
      <c r="M354" s="13">
        <f>IF(tab_plan[[#This Row],[3. Wdh. ]]&lt;&gt;"",tab_plan[[#This Row],[3. Wdh. ]],IFERROR(tab_plan[[#This Row],[Datum]]+VLOOKUP(tab_plan[[#This Row],[Wochentag]],tab_wiederholung[],4,0),""))</f>
        <v>44549</v>
      </c>
      <c r="N354" s="13">
        <f>IF(tab_plan[[#This Row],[4. Wdh. ]]&lt;&gt;"",tab_plan[[#This Row],[4. Wdh. ]],IFERROR(tab_plan[[#This Row],[Datum]]+VLOOKUP(tab_plan[[#This Row],[Wochentag]],tab_wiederholung[],5,0),""))</f>
        <v>44553</v>
      </c>
      <c r="O354" s="13">
        <f>IF(tab_plan[[#This Row],[5. Wdh. ]]&lt;&gt;"",tab_plan[[#This Row],[5. Wdh. ]],IFERROR(tab_plan[[#This Row],[Datum]]+VLOOKUP(tab_plan[[#This Row],[Wochentag]],tab_wiederholung[],6,0),""))</f>
        <v>44567</v>
      </c>
      <c r="P354" s="13">
        <f>IF(tab_plan[[#This Row],[6. Wdh. ]]&lt;&gt;"",tab_plan[[#This Row],[6. Wdh. ]],IFERROR(tab_plan[[#This Row],[Datum]]+VLOOKUP(tab_plan[[#This Row],[Wochentag]],tab_wiederholung[],7,0),""))</f>
        <v>44602</v>
      </c>
      <c r="Q354" s="13">
        <f>IF(tab_plan[[#This Row],[7. Wdh. ]]&lt;&gt;"",tab_plan[[#This Row],[7. Wdh. ]],IFERROR(tab_plan[[#This Row],[Datum]]+VLOOKUP(tab_plan[[#This Row],[Wochentag]],tab_wiederholung[],8,0),""))</f>
        <v>44910</v>
      </c>
      <c r="R354" s="13"/>
      <c r="S354" s="13"/>
      <c r="T354" s="13"/>
      <c r="U354" s="13"/>
      <c r="V354" s="13"/>
      <c r="W354" s="13"/>
      <c r="X354" s="13"/>
      <c r="Y354" s="13" t="str">
        <f>IF(tab_plan[[#This Row],[Aufgabe]]&lt;&gt;"",tab_plan[[#This Row],[Aufgabe]]&amp;" ("&amp;TEXT(tab_plan[[#This Row],[Datum]],"T.M.")&amp;")","")</f>
        <v/>
      </c>
      <c r="Z354" s="13" t="e" cm="1">
        <f t="array" ref="Z354">tab_plan[[#This Row],[Datum]]=INDEX(tab_feiertage[Datum],SMALL(IF((tab_feiertage[Datum]=tab_plan[[#This Row],[Datum]])*(tab_feiertage[Gültigkeit]="x"),ROW(tab_feiertage[Datum])-31),1))</f>
        <v>#NUM!</v>
      </c>
    </row>
    <row r="355" spans="1:26" x14ac:dyDescent="0.25">
      <c r="A355" s="10" t="str">
        <f>TEXT(tab_plan[[#This Row],[Datum]],"TTTT")</f>
        <v>Freitag</v>
      </c>
      <c r="B355" s="9">
        <f t="shared" si="5"/>
        <v>44547</v>
      </c>
      <c r="C355" s="6"/>
      <c r="D355" s="6" t="str" cm="1">
        <f t="array" ref="D355">IFERROR(INDEX(tab_plan[Text],SMALL(IF(tab_plan[1. Wdh. am]=tab_plan[[#This Row],[Datum]],ROW(tab_plan[1. Wdh. am])-4),1)),"")</f>
        <v/>
      </c>
      <c r="E355" s="6" t="str" cm="1">
        <f t="array" ref="E355">IFERROR(INDEX(tab_plan[Text],SMALL(IF(tab_plan[2. Wdh. am]=tab_plan[[#This Row],[Datum]],ROW(tab_plan[2. Wdh. am])-4),1)),"")</f>
        <v/>
      </c>
      <c r="F355" s="6" t="str" cm="1">
        <f t="array" ref="F355">IFERROR(INDEX(tab_plan[Text],SMALL(IF(tab_plan[3. Wdh. am]=tab_plan[[#This Row],[Datum]],ROW(tab_plan[3. Wdh. am])-4),1)),"")</f>
        <v/>
      </c>
      <c r="G355" s="6" t="str" cm="1">
        <f t="array" ref="G355">IFERROR(INDEX(tab_plan[Text],SMALL(IF(tab_plan[4. Wdh. am]=tab_plan[[#This Row],[Datum]],ROW(tab_plan[4. Wdh. am])-4),1)),"")</f>
        <v/>
      </c>
      <c r="H355" s="6" t="str" cm="1">
        <f t="array" ref="H355">IFERROR(INDEX(tab_plan[Text],SMALL(IF(tab_plan[5. Wdh. am]=tab_plan[[#This Row],[Datum]],ROW(tab_plan[5. Wdh. am])-4),1)),"")</f>
        <v/>
      </c>
      <c r="I355" s="6" t="str" cm="1">
        <f t="array" ref="I355">IFERROR(INDEX(tab_plan[Text],SMALL(IF(tab_plan[6. Wdh. am]=tab_plan[[#This Row],[Datum]],ROW(tab_plan[6. Wdh. am])-4),1)),"")</f>
        <v/>
      </c>
      <c r="J355" s="6" t="str" cm="1">
        <f t="array" ref="J355">IFERROR(INDEX(tab_plan[Text],SMALL(IF(tab_plan[7. Wdh. am]=tab_plan[[#This Row],[Datum]],ROW(tab_plan[7. Wdh. am])-4),1)),"")</f>
        <v/>
      </c>
      <c r="K355" s="13">
        <f>IF(tab_plan[[#This Row],[1. Wdh. ]]&lt;&gt;"",tab_plan[[#This Row],[1. Wdh. ]],IFERROR(tab_plan[[#This Row],[Datum]]+VLOOKUP(tab_plan[[#This Row],[Wochentag]],tab_wiederholung[],2,0),""))</f>
        <v>44547</v>
      </c>
      <c r="L355" s="13">
        <f>IF(tab_plan[[#This Row],[2. Wdh. ]]&lt;&gt;"",tab_plan[[#This Row],[2. Wdh. ]],IFERROR(tab_plan[[#This Row],[Datum]]+VLOOKUP(tab_plan[[#This Row],[Wochentag]],tab_wiederholung[],3,0),""))</f>
        <v>44548</v>
      </c>
      <c r="M355" s="13">
        <f>IF(tab_plan[[#This Row],[3. Wdh. ]]&lt;&gt;"",tab_plan[[#This Row],[3. Wdh. ]],IFERROR(tab_plan[[#This Row],[Datum]]+VLOOKUP(tab_plan[[#This Row],[Wochentag]],tab_wiederholung[],4,0),""))</f>
        <v>44550</v>
      </c>
      <c r="N355" s="13">
        <f>IF(tab_plan[[#This Row],[4. Wdh. ]]&lt;&gt;"",tab_plan[[#This Row],[4. Wdh. ]],IFERROR(tab_plan[[#This Row],[Datum]]+VLOOKUP(tab_plan[[#This Row],[Wochentag]],tab_wiederholung[],5,0),""))</f>
        <v>44554</v>
      </c>
      <c r="O355" s="13">
        <f>IF(tab_plan[[#This Row],[5. Wdh. ]]&lt;&gt;"",tab_plan[[#This Row],[5. Wdh. ]],IFERROR(tab_plan[[#This Row],[Datum]]+VLOOKUP(tab_plan[[#This Row],[Wochentag]],tab_wiederholung[],6,0),""))</f>
        <v>44568</v>
      </c>
      <c r="P355" s="13">
        <f>IF(tab_plan[[#This Row],[6. Wdh. ]]&lt;&gt;"",tab_plan[[#This Row],[6. Wdh. ]],IFERROR(tab_plan[[#This Row],[Datum]]+VLOOKUP(tab_plan[[#This Row],[Wochentag]],tab_wiederholung[],7,0),""))</f>
        <v>44603</v>
      </c>
      <c r="Q355" s="13">
        <f>IF(tab_plan[[#This Row],[7. Wdh. ]]&lt;&gt;"",tab_plan[[#This Row],[7. Wdh. ]],IFERROR(tab_plan[[#This Row],[Datum]]+VLOOKUP(tab_plan[[#This Row],[Wochentag]],tab_wiederholung[],8,0),""))</f>
        <v>44911</v>
      </c>
      <c r="R355" s="13"/>
      <c r="S355" s="13"/>
      <c r="T355" s="13"/>
      <c r="U355" s="13"/>
      <c r="V355" s="13"/>
      <c r="W355" s="13"/>
      <c r="X355" s="13"/>
      <c r="Y355" s="13" t="str">
        <f>IF(tab_plan[[#This Row],[Aufgabe]]&lt;&gt;"",tab_plan[[#This Row],[Aufgabe]]&amp;" ("&amp;TEXT(tab_plan[[#This Row],[Datum]],"T.M.")&amp;")","")</f>
        <v/>
      </c>
      <c r="Z355" s="13" t="e" cm="1">
        <f t="array" ref="Z355">tab_plan[[#This Row],[Datum]]=INDEX(tab_feiertage[Datum],SMALL(IF((tab_feiertage[Datum]=tab_plan[[#This Row],[Datum]])*(tab_feiertage[Gültigkeit]="x"),ROW(tab_feiertage[Datum])-31),1))</f>
        <v>#NUM!</v>
      </c>
    </row>
    <row r="356" spans="1:26" x14ac:dyDescent="0.25">
      <c r="A356" s="10" t="str">
        <f>TEXT(tab_plan[[#This Row],[Datum]],"TTTT")</f>
        <v>Samstag</v>
      </c>
      <c r="B356" s="9">
        <f t="shared" si="5"/>
        <v>44548</v>
      </c>
      <c r="C356" s="6"/>
      <c r="D356" s="6" t="str" cm="1">
        <f t="array" ref="D356">IFERROR(INDEX(tab_plan[Text],SMALL(IF(tab_plan[1. Wdh. am]=tab_plan[[#This Row],[Datum]],ROW(tab_plan[1. Wdh. am])-4),1)),"")</f>
        <v/>
      </c>
      <c r="E356" s="6" t="str" cm="1">
        <f t="array" ref="E356">IFERROR(INDEX(tab_plan[Text],SMALL(IF(tab_plan[2. Wdh. am]=tab_plan[[#This Row],[Datum]],ROW(tab_plan[2. Wdh. am])-4),1)),"")</f>
        <v/>
      </c>
      <c r="F356" s="6" t="str" cm="1">
        <f t="array" ref="F356">IFERROR(INDEX(tab_plan[Text],SMALL(IF(tab_plan[3. Wdh. am]=tab_plan[[#This Row],[Datum]],ROW(tab_plan[3. Wdh. am])-4),1)),"")</f>
        <v/>
      </c>
      <c r="G356" s="6" t="str" cm="1">
        <f t="array" ref="G356">IFERROR(INDEX(tab_plan[Text],SMALL(IF(tab_plan[4. Wdh. am]=tab_plan[[#This Row],[Datum]],ROW(tab_plan[4. Wdh. am])-4),1)),"")</f>
        <v/>
      </c>
      <c r="H356" s="6" t="str" cm="1">
        <f t="array" ref="H356">IFERROR(INDEX(tab_plan[Text],SMALL(IF(tab_plan[5. Wdh. am]=tab_plan[[#This Row],[Datum]],ROW(tab_plan[5. Wdh. am])-4),1)),"")</f>
        <v/>
      </c>
      <c r="I356" s="6" t="str" cm="1">
        <f t="array" ref="I356">IFERROR(INDEX(tab_plan[Text],SMALL(IF(tab_plan[6. Wdh. am]=tab_plan[[#This Row],[Datum]],ROW(tab_plan[6. Wdh. am])-4),1)),"")</f>
        <v/>
      </c>
      <c r="J356" s="6" t="str" cm="1">
        <f t="array" ref="J356">IFERROR(INDEX(tab_plan[Text],SMALL(IF(tab_plan[7. Wdh. am]=tab_plan[[#This Row],[Datum]],ROW(tab_plan[7. Wdh. am])-4),1)),"")</f>
        <v/>
      </c>
      <c r="K356" s="13">
        <f>IF(tab_plan[[#This Row],[1. Wdh. ]]&lt;&gt;"",tab_plan[[#This Row],[1. Wdh. ]],IFERROR(tab_plan[[#This Row],[Datum]]+VLOOKUP(tab_plan[[#This Row],[Wochentag]],tab_wiederholung[],2,0),""))</f>
        <v>44548</v>
      </c>
      <c r="L356" s="13">
        <f>IF(tab_plan[[#This Row],[2. Wdh. ]]&lt;&gt;"",tab_plan[[#This Row],[2. Wdh. ]],IFERROR(tab_plan[[#This Row],[Datum]]+VLOOKUP(tab_plan[[#This Row],[Wochentag]],tab_wiederholung[],3,0),""))</f>
        <v>44549</v>
      </c>
      <c r="M356" s="13">
        <f>IF(tab_plan[[#This Row],[3. Wdh. ]]&lt;&gt;"",tab_plan[[#This Row],[3. Wdh. ]],IFERROR(tab_plan[[#This Row],[Datum]]+VLOOKUP(tab_plan[[#This Row],[Wochentag]],tab_wiederholung[],4,0),""))</f>
        <v>44551</v>
      </c>
      <c r="N356" s="13">
        <f>IF(tab_plan[[#This Row],[4. Wdh. ]]&lt;&gt;"",tab_plan[[#This Row],[4. Wdh. ]],IFERROR(tab_plan[[#This Row],[Datum]]+VLOOKUP(tab_plan[[#This Row],[Wochentag]],tab_wiederholung[],5,0),""))</f>
        <v>44555</v>
      </c>
      <c r="O356" s="13">
        <f>IF(tab_plan[[#This Row],[5. Wdh. ]]&lt;&gt;"",tab_plan[[#This Row],[5. Wdh. ]],IFERROR(tab_plan[[#This Row],[Datum]]+VLOOKUP(tab_plan[[#This Row],[Wochentag]],tab_wiederholung[],6,0),""))</f>
        <v>44569</v>
      </c>
      <c r="P356" s="13">
        <f>IF(tab_plan[[#This Row],[6. Wdh. ]]&lt;&gt;"",tab_plan[[#This Row],[6. Wdh. ]],IFERROR(tab_plan[[#This Row],[Datum]]+VLOOKUP(tab_plan[[#This Row],[Wochentag]],tab_wiederholung[],7,0),""))</f>
        <v>44604</v>
      </c>
      <c r="Q356" s="13">
        <f>IF(tab_plan[[#This Row],[7. Wdh. ]]&lt;&gt;"",tab_plan[[#This Row],[7. Wdh. ]],IFERROR(tab_plan[[#This Row],[Datum]]+VLOOKUP(tab_plan[[#This Row],[Wochentag]],tab_wiederholung[],8,0),""))</f>
        <v>44912</v>
      </c>
      <c r="R356" s="13"/>
      <c r="S356" s="13"/>
      <c r="T356" s="13"/>
      <c r="U356" s="13"/>
      <c r="V356" s="13"/>
      <c r="W356" s="13"/>
      <c r="X356" s="13"/>
      <c r="Y356" s="13" t="str">
        <f>IF(tab_plan[[#This Row],[Aufgabe]]&lt;&gt;"",tab_plan[[#This Row],[Aufgabe]]&amp;" ("&amp;TEXT(tab_plan[[#This Row],[Datum]],"T.M.")&amp;")","")</f>
        <v/>
      </c>
      <c r="Z356" s="13" t="e" cm="1">
        <f t="array" ref="Z356">tab_plan[[#This Row],[Datum]]=INDEX(tab_feiertage[Datum],SMALL(IF((tab_feiertage[Datum]=tab_plan[[#This Row],[Datum]])*(tab_feiertage[Gültigkeit]="x"),ROW(tab_feiertage[Datum])-31),1))</f>
        <v>#NUM!</v>
      </c>
    </row>
    <row r="357" spans="1:26" x14ac:dyDescent="0.25">
      <c r="A357" s="10" t="str">
        <f>TEXT(tab_plan[[#This Row],[Datum]],"TTTT")</f>
        <v>Sonntag</v>
      </c>
      <c r="B357" s="9">
        <f t="shared" si="5"/>
        <v>44549</v>
      </c>
      <c r="C357" s="6"/>
      <c r="D357" s="6" t="str" cm="1">
        <f t="array" ref="D357">IFERROR(INDEX(tab_plan[Text],SMALL(IF(tab_plan[1. Wdh. am]=tab_plan[[#This Row],[Datum]],ROW(tab_plan[1. Wdh. am])-4),1)),"")</f>
        <v/>
      </c>
      <c r="E357" s="6" t="str" cm="1">
        <f t="array" ref="E357">IFERROR(INDEX(tab_plan[Text],SMALL(IF(tab_plan[2. Wdh. am]=tab_plan[[#This Row],[Datum]],ROW(tab_plan[2. Wdh. am])-4),1)),"")</f>
        <v/>
      </c>
      <c r="F357" s="6" t="str" cm="1">
        <f t="array" ref="F357">IFERROR(INDEX(tab_plan[Text],SMALL(IF(tab_plan[3. Wdh. am]=tab_plan[[#This Row],[Datum]],ROW(tab_plan[3. Wdh. am])-4),1)),"")</f>
        <v/>
      </c>
      <c r="G357" s="6" t="str" cm="1">
        <f t="array" ref="G357">IFERROR(INDEX(tab_plan[Text],SMALL(IF(tab_plan[4. Wdh. am]=tab_plan[[#This Row],[Datum]],ROW(tab_plan[4. Wdh. am])-4),1)),"")</f>
        <v/>
      </c>
      <c r="H357" s="6" t="str" cm="1">
        <f t="array" ref="H357">IFERROR(INDEX(tab_plan[Text],SMALL(IF(tab_plan[5. Wdh. am]=tab_plan[[#This Row],[Datum]],ROW(tab_plan[5. Wdh. am])-4),1)),"")</f>
        <v/>
      </c>
      <c r="I357" s="6" t="str" cm="1">
        <f t="array" ref="I357">IFERROR(INDEX(tab_plan[Text],SMALL(IF(tab_plan[6. Wdh. am]=tab_plan[[#This Row],[Datum]],ROW(tab_plan[6. Wdh. am])-4),1)),"")</f>
        <v/>
      </c>
      <c r="J357" s="6" t="str" cm="1">
        <f t="array" ref="J357">IFERROR(INDEX(tab_plan[Text],SMALL(IF(tab_plan[7. Wdh. am]=tab_plan[[#This Row],[Datum]],ROW(tab_plan[7. Wdh. am])-4),1)),"")</f>
        <v/>
      </c>
      <c r="K357" s="13">
        <f>IF(tab_plan[[#This Row],[1. Wdh. ]]&lt;&gt;"",tab_plan[[#This Row],[1. Wdh. ]],IFERROR(tab_plan[[#This Row],[Datum]]+VLOOKUP(tab_plan[[#This Row],[Wochentag]],tab_wiederholung[],2,0),""))</f>
        <v>44549</v>
      </c>
      <c r="L357" s="13">
        <f>IF(tab_plan[[#This Row],[2. Wdh. ]]&lt;&gt;"",tab_plan[[#This Row],[2. Wdh. ]],IFERROR(tab_plan[[#This Row],[Datum]]+VLOOKUP(tab_plan[[#This Row],[Wochentag]],tab_wiederholung[],3,0),""))</f>
        <v>44550</v>
      </c>
      <c r="M357" s="13">
        <f>IF(tab_plan[[#This Row],[3. Wdh. ]]&lt;&gt;"",tab_plan[[#This Row],[3. Wdh. ]],IFERROR(tab_plan[[#This Row],[Datum]]+VLOOKUP(tab_plan[[#This Row],[Wochentag]],tab_wiederholung[],4,0),""))</f>
        <v>44552</v>
      </c>
      <c r="N357" s="13">
        <f>IF(tab_plan[[#This Row],[4. Wdh. ]]&lt;&gt;"",tab_plan[[#This Row],[4. Wdh. ]],IFERROR(tab_plan[[#This Row],[Datum]]+VLOOKUP(tab_plan[[#This Row],[Wochentag]],tab_wiederholung[],5,0),""))</f>
        <v>44556</v>
      </c>
      <c r="O357" s="13">
        <f>IF(tab_plan[[#This Row],[5. Wdh. ]]&lt;&gt;"",tab_plan[[#This Row],[5. Wdh. ]],IFERROR(tab_plan[[#This Row],[Datum]]+VLOOKUP(tab_plan[[#This Row],[Wochentag]],tab_wiederholung[],6,0),""))</f>
        <v>44570</v>
      </c>
      <c r="P357" s="13">
        <f>IF(tab_plan[[#This Row],[6. Wdh. ]]&lt;&gt;"",tab_plan[[#This Row],[6. Wdh. ]],IFERROR(tab_plan[[#This Row],[Datum]]+VLOOKUP(tab_plan[[#This Row],[Wochentag]],tab_wiederholung[],7,0),""))</f>
        <v>44605</v>
      </c>
      <c r="Q357" s="13">
        <f>IF(tab_plan[[#This Row],[7. Wdh. ]]&lt;&gt;"",tab_plan[[#This Row],[7. Wdh. ]],IFERROR(tab_plan[[#This Row],[Datum]]+VLOOKUP(tab_plan[[#This Row],[Wochentag]],tab_wiederholung[],8,0),""))</f>
        <v>44913</v>
      </c>
      <c r="R357" s="13"/>
      <c r="S357" s="13"/>
      <c r="T357" s="13"/>
      <c r="U357" s="13"/>
      <c r="V357" s="13"/>
      <c r="W357" s="13"/>
      <c r="X357" s="13"/>
      <c r="Y357" s="13" t="str">
        <f>IF(tab_plan[[#This Row],[Aufgabe]]&lt;&gt;"",tab_plan[[#This Row],[Aufgabe]]&amp;" ("&amp;TEXT(tab_plan[[#This Row],[Datum]],"T.M.")&amp;")","")</f>
        <v/>
      </c>
      <c r="Z357" s="13" t="b" cm="1">
        <f t="array" ref="Z357">tab_plan[[#This Row],[Datum]]=INDEX(tab_feiertage[Datum],SMALL(IF((tab_feiertage[Datum]=tab_plan[[#This Row],[Datum]])*(tab_feiertage[Gültigkeit]="x"),ROW(tab_feiertage[Datum])-31),1))</f>
        <v>1</v>
      </c>
    </row>
    <row r="358" spans="1:26" x14ac:dyDescent="0.25">
      <c r="A358" s="10" t="str">
        <f>TEXT(tab_plan[[#This Row],[Datum]],"TTTT")</f>
        <v>Montag</v>
      </c>
      <c r="B358" s="9">
        <f t="shared" si="5"/>
        <v>44550</v>
      </c>
      <c r="C358" s="6"/>
      <c r="D358" s="6" t="str" cm="1">
        <f t="array" ref="D358">IFERROR(INDEX(tab_plan[Text],SMALL(IF(tab_plan[1. Wdh. am]=tab_plan[[#This Row],[Datum]],ROW(tab_plan[1. Wdh. am])-4),1)),"")</f>
        <v/>
      </c>
      <c r="E358" s="6" t="str" cm="1">
        <f t="array" ref="E358">IFERROR(INDEX(tab_plan[Text],SMALL(IF(tab_plan[2. Wdh. am]=tab_plan[[#This Row],[Datum]],ROW(tab_plan[2. Wdh. am])-4),1)),"")</f>
        <v/>
      </c>
      <c r="F358" s="6" t="str" cm="1">
        <f t="array" ref="F358">IFERROR(INDEX(tab_plan[Text],SMALL(IF(tab_plan[3. Wdh. am]=tab_plan[[#This Row],[Datum]],ROW(tab_plan[3. Wdh. am])-4),1)),"")</f>
        <v/>
      </c>
      <c r="G358" s="6" t="str" cm="1">
        <f t="array" ref="G358">IFERROR(INDEX(tab_plan[Text],SMALL(IF(tab_plan[4. Wdh. am]=tab_plan[[#This Row],[Datum]],ROW(tab_plan[4. Wdh. am])-4),1)),"")</f>
        <v/>
      </c>
      <c r="H358" s="6" t="str" cm="1">
        <f t="array" ref="H358">IFERROR(INDEX(tab_plan[Text],SMALL(IF(tab_plan[5. Wdh. am]=tab_plan[[#This Row],[Datum]],ROW(tab_plan[5. Wdh. am])-4),1)),"")</f>
        <v/>
      </c>
      <c r="I358" s="6" t="str" cm="1">
        <f t="array" ref="I358">IFERROR(INDEX(tab_plan[Text],SMALL(IF(tab_plan[6. Wdh. am]=tab_plan[[#This Row],[Datum]],ROW(tab_plan[6. Wdh. am])-4),1)),"")</f>
        <v/>
      </c>
      <c r="J358" s="6" t="str" cm="1">
        <f t="array" ref="J358">IFERROR(INDEX(tab_plan[Text],SMALL(IF(tab_plan[7. Wdh. am]=tab_plan[[#This Row],[Datum]],ROW(tab_plan[7. Wdh. am])-4),1)),"")</f>
        <v/>
      </c>
      <c r="K358" s="13">
        <f>IF(tab_plan[[#This Row],[1. Wdh. ]]&lt;&gt;"",tab_plan[[#This Row],[1. Wdh. ]],IFERROR(tab_plan[[#This Row],[Datum]]+VLOOKUP(tab_plan[[#This Row],[Wochentag]],tab_wiederholung[],2,0),""))</f>
        <v>44550</v>
      </c>
      <c r="L358" s="13">
        <f>IF(tab_plan[[#This Row],[2. Wdh. ]]&lt;&gt;"",tab_plan[[#This Row],[2. Wdh. ]],IFERROR(tab_plan[[#This Row],[Datum]]+VLOOKUP(tab_plan[[#This Row],[Wochentag]],tab_wiederholung[],3,0),""))</f>
        <v>44551</v>
      </c>
      <c r="M358" s="13">
        <f>IF(tab_plan[[#This Row],[3. Wdh. ]]&lt;&gt;"",tab_plan[[#This Row],[3. Wdh. ]],IFERROR(tab_plan[[#This Row],[Datum]]+VLOOKUP(tab_plan[[#This Row],[Wochentag]],tab_wiederholung[],4,0),""))</f>
        <v>44553</v>
      </c>
      <c r="N358" s="13">
        <f>IF(tab_plan[[#This Row],[4. Wdh. ]]&lt;&gt;"",tab_plan[[#This Row],[4. Wdh. ]],IFERROR(tab_plan[[#This Row],[Datum]]+VLOOKUP(tab_plan[[#This Row],[Wochentag]],tab_wiederholung[],5,0),""))</f>
        <v>44557</v>
      </c>
      <c r="O358" s="13">
        <f>IF(tab_plan[[#This Row],[5. Wdh. ]]&lt;&gt;"",tab_plan[[#This Row],[5. Wdh. ]],IFERROR(tab_plan[[#This Row],[Datum]]+VLOOKUP(tab_plan[[#This Row],[Wochentag]],tab_wiederholung[],6,0),""))</f>
        <v>44571</v>
      </c>
      <c r="P358" s="13">
        <f>IF(tab_plan[[#This Row],[6. Wdh. ]]&lt;&gt;"",tab_plan[[#This Row],[6. Wdh. ]],IFERROR(tab_plan[[#This Row],[Datum]]+VLOOKUP(tab_plan[[#This Row],[Wochentag]],tab_wiederholung[],7,0),""))</f>
        <v>44606</v>
      </c>
      <c r="Q358" s="13">
        <f>IF(tab_plan[[#This Row],[7. Wdh. ]]&lt;&gt;"",tab_plan[[#This Row],[7. Wdh. ]],IFERROR(tab_plan[[#This Row],[Datum]]+VLOOKUP(tab_plan[[#This Row],[Wochentag]],tab_wiederholung[],8,0),""))</f>
        <v>44914</v>
      </c>
      <c r="R358" s="13"/>
      <c r="S358" s="13"/>
      <c r="T358" s="13"/>
      <c r="U358" s="13"/>
      <c r="V358" s="13"/>
      <c r="W358" s="13"/>
      <c r="X358" s="13"/>
      <c r="Y358" s="13" t="str">
        <f>IF(tab_plan[[#This Row],[Aufgabe]]&lt;&gt;"",tab_plan[[#This Row],[Aufgabe]]&amp;" ("&amp;TEXT(tab_plan[[#This Row],[Datum]],"T.M.")&amp;")","")</f>
        <v/>
      </c>
      <c r="Z358" s="13" t="e" cm="1">
        <f t="array" ref="Z358">tab_plan[[#This Row],[Datum]]=INDEX(tab_feiertage[Datum],SMALL(IF((tab_feiertage[Datum]=tab_plan[[#This Row],[Datum]])*(tab_feiertage[Gültigkeit]="x"),ROW(tab_feiertage[Datum])-31),1))</f>
        <v>#NUM!</v>
      </c>
    </row>
    <row r="359" spans="1:26" x14ac:dyDescent="0.25">
      <c r="A359" s="10" t="str">
        <f>TEXT(tab_plan[[#This Row],[Datum]],"TTTT")</f>
        <v>Dienstag</v>
      </c>
      <c r="B359" s="9">
        <f t="shared" si="5"/>
        <v>44551</v>
      </c>
      <c r="C359" s="6"/>
      <c r="D359" s="6" t="str" cm="1">
        <f t="array" ref="D359">IFERROR(INDEX(tab_plan[Text],SMALL(IF(tab_plan[1. Wdh. am]=tab_plan[[#This Row],[Datum]],ROW(tab_plan[1. Wdh. am])-4),1)),"")</f>
        <v/>
      </c>
      <c r="E359" s="6" t="str" cm="1">
        <f t="array" ref="E359">IFERROR(INDEX(tab_plan[Text],SMALL(IF(tab_plan[2. Wdh. am]=tab_plan[[#This Row],[Datum]],ROW(tab_plan[2. Wdh. am])-4),1)),"")</f>
        <v/>
      </c>
      <c r="F359" s="6" t="str" cm="1">
        <f t="array" ref="F359">IFERROR(INDEX(tab_plan[Text],SMALL(IF(tab_plan[3. Wdh. am]=tab_plan[[#This Row],[Datum]],ROW(tab_plan[3. Wdh. am])-4),1)),"")</f>
        <v/>
      </c>
      <c r="G359" s="6" t="str" cm="1">
        <f t="array" ref="G359">IFERROR(INDEX(tab_plan[Text],SMALL(IF(tab_plan[4. Wdh. am]=tab_plan[[#This Row],[Datum]],ROW(tab_plan[4. Wdh. am])-4),1)),"")</f>
        <v/>
      </c>
      <c r="H359" s="6" t="str" cm="1">
        <f t="array" ref="H359">IFERROR(INDEX(tab_plan[Text],SMALL(IF(tab_plan[5. Wdh. am]=tab_plan[[#This Row],[Datum]],ROW(tab_plan[5. Wdh. am])-4),1)),"")</f>
        <v/>
      </c>
      <c r="I359" s="6" t="str" cm="1">
        <f t="array" ref="I359">IFERROR(INDEX(tab_plan[Text],SMALL(IF(tab_plan[6. Wdh. am]=tab_plan[[#This Row],[Datum]],ROW(tab_plan[6. Wdh. am])-4),1)),"")</f>
        <v/>
      </c>
      <c r="J359" s="6" t="str" cm="1">
        <f t="array" ref="J359">IFERROR(INDEX(tab_plan[Text],SMALL(IF(tab_plan[7. Wdh. am]=tab_plan[[#This Row],[Datum]],ROW(tab_plan[7. Wdh. am])-4),1)),"")</f>
        <v/>
      </c>
      <c r="K359" s="13">
        <f>IF(tab_plan[[#This Row],[1. Wdh. ]]&lt;&gt;"",tab_plan[[#This Row],[1. Wdh. ]],IFERROR(tab_plan[[#This Row],[Datum]]+VLOOKUP(tab_plan[[#This Row],[Wochentag]],tab_wiederholung[],2,0),""))</f>
        <v>44551</v>
      </c>
      <c r="L359" s="13">
        <f>IF(tab_plan[[#This Row],[2. Wdh. ]]&lt;&gt;"",tab_plan[[#This Row],[2. Wdh. ]],IFERROR(tab_plan[[#This Row],[Datum]]+VLOOKUP(tab_plan[[#This Row],[Wochentag]],tab_wiederholung[],3,0),""))</f>
        <v>44552</v>
      </c>
      <c r="M359" s="13">
        <f>IF(tab_plan[[#This Row],[3. Wdh. ]]&lt;&gt;"",tab_plan[[#This Row],[3. Wdh. ]],IFERROR(tab_plan[[#This Row],[Datum]]+VLOOKUP(tab_plan[[#This Row],[Wochentag]],tab_wiederholung[],4,0),""))</f>
        <v>44554</v>
      </c>
      <c r="N359" s="13">
        <f>IF(tab_plan[[#This Row],[4. Wdh. ]]&lt;&gt;"",tab_plan[[#This Row],[4. Wdh. ]],IFERROR(tab_plan[[#This Row],[Datum]]+VLOOKUP(tab_plan[[#This Row],[Wochentag]],tab_wiederholung[],5,0),""))</f>
        <v>44558</v>
      </c>
      <c r="O359" s="13">
        <f>IF(tab_plan[[#This Row],[5. Wdh. ]]&lt;&gt;"",tab_plan[[#This Row],[5. Wdh. ]],IFERROR(tab_plan[[#This Row],[Datum]]+VLOOKUP(tab_plan[[#This Row],[Wochentag]],tab_wiederholung[],6,0),""))</f>
        <v>44572</v>
      </c>
      <c r="P359" s="13">
        <f>IF(tab_plan[[#This Row],[6. Wdh. ]]&lt;&gt;"",tab_plan[[#This Row],[6. Wdh. ]],IFERROR(tab_plan[[#This Row],[Datum]]+VLOOKUP(tab_plan[[#This Row],[Wochentag]],tab_wiederholung[],7,0),""))</f>
        <v>44607</v>
      </c>
      <c r="Q359" s="13">
        <f>IF(tab_plan[[#This Row],[7. Wdh. ]]&lt;&gt;"",tab_plan[[#This Row],[7. Wdh. ]],IFERROR(tab_plan[[#This Row],[Datum]]+VLOOKUP(tab_plan[[#This Row],[Wochentag]],tab_wiederholung[],8,0),""))</f>
        <v>44915</v>
      </c>
      <c r="R359" s="13"/>
      <c r="S359" s="13"/>
      <c r="T359" s="13"/>
      <c r="U359" s="13"/>
      <c r="V359" s="13"/>
      <c r="W359" s="13"/>
      <c r="X359" s="13"/>
      <c r="Y359" s="13" t="str">
        <f>IF(tab_plan[[#This Row],[Aufgabe]]&lt;&gt;"",tab_plan[[#This Row],[Aufgabe]]&amp;" ("&amp;TEXT(tab_plan[[#This Row],[Datum]],"T.M.")&amp;")","")</f>
        <v/>
      </c>
      <c r="Z359" s="13" t="e" cm="1">
        <f t="array" ref="Z359">tab_plan[[#This Row],[Datum]]=INDEX(tab_feiertage[Datum],SMALL(IF((tab_feiertage[Datum]=tab_plan[[#This Row],[Datum]])*(tab_feiertage[Gültigkeit]="x"),ROW(tab_feiertage[Datum])-31),1))</f>
        <v>#NUM!</v>
      </c>
    </row>
    <row r="360" spans="1:26" x14ac:dyDescent="0.25">
      <c r="A360" s="10" t="str">
        <f>TEXT(tab_plan[[#This Row],[Datum]],"TTTT")</f>
        <v>Mittwoch</v>
      </c>
      <c r="B360" s="9">
        <f t="shared" si="5"/>
        <v>44552</v>
      </c>
      <c r="C360" s="6"/>
      <c r="D360" s="6" t="str" cm="1">
        <f t="array" ref="D360">IFERROR(INDEX(tab_plan[Text],SMALL(IF(tab_plan[1. Wdh. am]=tab_plan[[#This Row],[Datum]],ROW(tab_plan[1. Wdh. am])-4),1)),"")</f>
        <v/>
      </c>
      <c r="E360" s="6" t="str" cm="1">
        <f t="array" ref="E360">IFERROR(INDEX(tab_plan[Text],SMALL(IF(tab_plan[2. Wdh. am]=tab_plan[[#This Row],[Datum]],ROW(tab_plan[2. Wdh. am])-4),1)),"")</f>
        <v/>
      </c>
      <c r="F360" s="6" t="str" cm="1">
        <f t="array" ref="F360">IFERROR(INDEX(tab_plan[Text],SMALL(IF(tab_plan[3. Wdh. am]=tab_plan[[#This Row],[Datum]],ROW(tab_plan[3. Wdh. am])-4),1)),"")</f>
        <v/>
      </c>
      <c r="G360" s="6" t="str" cm="1">
        <f t="array" ref="G360">IFERROR(INDEX(tab_plan[Text],SMALL(IF(tab_plan[4. Wdh. am]=tab_plan[[#This Row],[Datum]],ROW(tab_plan[4. Wdh. am])-4),1)),"")</f>
        <v/>
      </c>
      <c r="H360" s="6" t="str" cm="1">
        <f t="array" ref="H360">IFERROR(INDEX(tab_plan[Text],SMALL(IF(tab_plan[5. Wdh. am]=tab_plan[[#This Row],[Datum]],ROW(tab_plan[5. Wdh. am])-4),1)),"")</f>
        <v/>
      </c>
      <c r="I360" s="6" t="str" cm="1">
        <f t="array" ref="I360">IFERROR(INDEX(tab_plan[Text],SMALL(IF(tab_plan[6. Wdh. am]=tab_plan[[#This Row],[Datum]],ROW(tab_plan[6. Wdh. am])-4),1)),"")</f>
        <v/>
      </c>
      <c r="J360" s="6" t="str" cm="1">
        <f t="array" ref="J360">IFERROR(INDEX(tab_plan[Text],SMALL(IF(tab_plan[7. Wdh. am]=tab_plan[[#This Row],[Datum]],ROW(tab_plan[7. Wdh. am])-4),1)),"")</f>
        <v/>
      </c>
      <c r="K360" s="13">
        <f>IF(tab_plan[[#This Row],[1. Wdh. ]]&lt;&gt;"",tab_plan[[#This Row],[1. Wdh. ]],IFERROR(tab_plan[[#This Row],[Datum]]+VLOOKUP(tab_plan[[#This Row],[Wochentag]],tab_wiederholung[],2,0),""))</f>
        <v>44552</v>
      </c>
      <c r="L360" s="13">
        <f>IF(tab_plan[[#This Row],[2. Wdh. ]]&lt;&gt;"",tab_plan[[#This Row],[2. Wdh. ]],IFERROR(tab_plan[[#This Row],[Datum]]+VLOOKUP(tab_plan[[#This Row],[Wochentag]],tab_wiederholung[],3,0),""))</f>
        <v>44553</v>
      </c>
      <c r="M360" s="13">
        <f>IF(tab_plan[[#This Row],[3. Wdh. ]]&lt;&gt;"",tab_plan[[#This Row],[3. Wdh. ]],IFERROR(tab_plan[[#This Row],[Datum]]+VLOOKUP(tab_plan[[#This Row],[Wochentag]],tab_wiederholung[],4,0),""))</f>
        <v>44555</v>
      </c>
      <c r="N360" s="13">
        <f>IF(tab_plan[[#This Row],[4. Wdh. ]]&lt;&gt;"",tab_plan[[#This Row],[4. Wdh. ]],IFERROR(tab_plan[[#This Row],[Datum]]+VLOOKUP(tab_plan[[#This Row],[Wochentag]],tab_wiederholung[],5,0),""))</f>
        <v>44559</v>
      </c>
      <c r="O360" s="13">
        <f>IF(tab_plan[[#This Row],[5. Wdh. ]]&lt;&gt;"",tab_plan[[#This Row],[5. Wdh. ]],IFERROR(tab_plan[[#This Row],[Datum]]+VLOOKUP(tab_plan[[#This Row],[Wochentag]],tab_wiederholung[],6,0),""))</f>
        <v>44573</v>
      </c>
      <c r="P360" s="13">
        <f>IF(tab_plan[[#This Row],[6. Wdh. ]]&lt;&gt;"",tab_plan[[#This Row],[6. Wdh. ]],IFERROR(tab_plan[[#This Row],[Datum]]+VLOOKUP(tab_plan[[#This Row],[Wochentag]],tab_wiederholung[],7,0),""))</f>
        <v>44608</v>
      </c>
      <c r="Q360" s="13">
        <f>IF(tab_plan[[#This Row],[7. Wdh. ]]&lt;&gt;"",tab_plan[[#This Row],[7. Wdh. ]],IFERROR(tab_plan[[#This Row],[Datum]]+VLOOKUP(tab_plan[[#This Row],[Wochentag]],tab_wiederholung[],8,0),""))</f>
        <v>44916</v>
      </c>
      <c r="R360" s="13"/>
      <c r="S360" s="13"/>
      <c r="T360" s="13"/>
      <c r="U360" s="13"/>
      <c r="V360" s="13"/>
      <c r="W360" s="13"/>
      <c r="X360" s="13"/>
      <c r="Y360" s="13" t="str">
        <f>IF(tab_plan[[#This Row],[Aufgabe]]&lt;&gt;"",tab_plan[[#This Row],[Aufgabe]]&amp;" ("&amp;TEXT(tab_plan[[#This Row],[Datum]],"T.M.")&amp;")","")</f>
        <v/>
      </c>
      <c r="Z360" s="13" t="e" cm="1">
        <f t="array" ref="Z360">tab_plan[[#This Row],[Datum]]=INDEX(tab_feiertage[Datum],SMALL(IF((tab_feiertage[Datum]=tab_plan[[#This Row],[Datum]])*(tab_feiertage[Gültigkeit]="x"),ROW(tab_feiertage[Datum])-31),1))</f>
        <v>#NUM!</v>
      </c>
    </row>
    <row r="361" spans="1:26" x14ac:dyDescent="0.25">
      <c r="A361" s="10" t="str">
        <f>TEXT(tab_plan[[#This Row],[Datum]],"TTTT")</f>
        <v>Donnerstag</v>
      </c>
      <c r="B361" s="9">
        <f t="shared" si="5"/>
        <v>44553</v>
      </c>
      <c r="C361" s="6"/>
      <c r="D361" s="6" t="str" cm="1">
        <f t="array" ref="D361">IFERROR(INDEX(tab_plan[Text],SMALL(IF(tab_plan[1. Wdh. am]=tab_plan[[#This Row],[Datum]],ROW(tab_plan[1. Wdh. am])-4),1)),"")</f>
        <v/>
      </c>
      <c r="E361" s="6" t="str" cm="1">
        <f t="array" ref="E361">IFERROR(INDEX(tab_plan[Text],SMALL(IF(tab_plan[2. Wdh. am]=tab_plan[[#This Row],[Datum]],ROW(tab_plan[2. Wdh. am])-4),1)),"")</f>
        <v/>
      </c>
      <c r="F361" s="6" t="str" cm="1">
        <f t="array" ref="F361">IFERROR(INDEX(tab_plan[Text],SMALL(IF(tab_plan[3. Wdh. am]=tab_plan[[#This Row],[Datum]],ROW(tab_plan[3. Wdh. am])-4),1)),"")</f>
        <v/>
      </c>
      <c r="G361" s="6" t="str" cm="1">
        <f t="array" ref="G361">IFERROR(INDEX(tab_plan[Text],SMALL(IF(tab_plan[4. Wdh. am]=tab_plan[[#This Row],[Datum]],ROW(tab_plan[4. Wdh. am])-4),1)),"")</f>
        <v/>
      </c>
      <c r="H361" s="6" t="str" cm="1">
        <f t="array" ref="H361">IFERROR(INDEX(tab_plan[Text],SMALL(IF(tab_plan[5. Wdh. am]=tab_plan[[#This Row],[Datum]],ROW(tab_plan[5. Wdh. am])-4),1)),"")</f>
        <v/>
      </c>
      <c r="I361" s="6" t="str" cm="1">
        <f t="array" ref="I361">IFERROR(INDEX(tab_plan[Text],SMALL(IF(tab_plan[6. Wdh. am]=tab_plan[[#This Row],[Datum]],ROW(tab_plan[6. Wdh. am])-4),1)),"")</f>
        <v/>
      </c>
      <c r="J361" s="6" t="str" cm="1">
        <f t="array" ref="J361">IFERROR(INDEX(tab_plan[Text],SMALL(IF(tab_plan[7. Wdh. am]=tab_plan[[#This Row],[Datum]],ROW(tab_plan[7. Wdh. am])-4),1)),"")</f>
        <v/>
      </c>
      <c r="K361" s="13">
        <f>IF(tab_plan[[#This Row],[1. Wdh. ]]&lt;&gt;"",tab_plan[[#This Row],[1. Wdh. ]],IFERROR(tab_plan[[#This Row],[Datum]]+VLOOKUP(tab_plan[[#This Row],[Wochentag]],tab_wiederholung[],2,0),""))</f>
        <v>44553</v>
      </c>
      <c r="L361" s="13">
        <f>IF(tab_plan[[#This Row],[2. Wdh. ]]&lt;&gt;"",tab_plan[[#This Row],[2. Wdh. ]],IFERROR(tab_plan[[#This Row],[Datum]]+VLOOKUP(tab_plan[[#This Row],[Wochentag]],tab_wiederholung[],3,0),""))</f>
        <v>44554</v>
      </c>
      <c r="M361" s="13">
        <f>IF(tab_plan[[#This Row],[3. Wdh. ]]&lt;&gt;"",tab_plan[[#This Row],[3. Wdh. ]],IFERROR(tab_plan[[#This Row],[Datum]]+VLOOKUP(tab_plan[[#This Row],[Wochentag]],tab_wiederholung[],4,0),""))</f>
        <v>44556</v>
      </c>
      <c r="N361" s="13">
        <f>IF(tab_plan[[#This Row],[4. Wdh. ]]&lt;&gt;"",tab_plan[[#This Row],[4. Wdh. ]],IFERROR(tab_plan[[#This Row],[Datum]]+VLOOKUP(tab_plan[[#This Row],[Wochentag]],tab_wiederholung[],5,0),""))</f>
        <v>44560</v>
      </c>
      <c r="O361" s="13">
        <f>IF(tab_plan[[#This Row],[5. Wdh. ]]&lt;&gt;"",tab_plan[[#This Row],[5. Wdh. ]],IFERROR(tab_plan[[#This Row],[Datum]]+VLOOKUP(tab_plan[[#This Row],[Wochentag]],tab_wiederholung[],6,0),""))</f>
        <v>44574</v>
      </c>
      <c r="P361" s="13">
        <f>IF(tab_plan[[#This Row],[6. Wdh. ]]&lt;&gt;"",tab_plan[[#This Row],[6. Wdh. ]],IFERROR(tab_plan[[#This Row],[Datum]]+VLOOKUP(tab_plan[[#This Row],[Wochentag]],tab_wiederholung[],7,0),""))</f>
        <v>44609</v>
      </c>
      <c r="Q361" s="13">
        <f>IF(tab_plan[[#This Row],[7. Wdh. ]]&lt;&gt;"",tab_plan[[#This Row],[7. Wdh. ]],IFERROR(tab_plan[[#This Row],[Datum]]+VLOOKUP(tab_plan[[#This Row],[Wochentag]],tab_wiederholung[],8,0),""))</f>
        <v>44917</v>
      </c>
      <c r="R361" s="13"/>
      <c r="S361" s="13"/>
      <c r="T361" s="13"/>
      <c r="U361" s="13"/>
      <c r="V361" s="13"/>
      <c r="W361" s="13"/>
      <c r="X361" s="13"/>
      <c r="Y361" s="13" t="str">
        <f>IF(tab_plan[[#This Row],[Aufgabe]]&lt;&gt;"",tab_plan[[#This Row],[Aufgabe]]&amp;" ("&amp;TEXT(tab_plan[[#This Row],[Datum]],"T.M.")&amp;")","")</f>
        <v/>
      </c>
      <c r="Z361" s="13" t="e" cm="1">
        <f t="array" ref="Z361">tab_plan[[#This Row],[Datum]]=INDEX(tab_feiertage[Datum],SMALL(IF((tab_feiertage[Datum]=tab_plan[[#This Row],[Datum]])*(tab_feiertage[Gültigkeit]="x"),ROW(tab_feiertage[Datum])-31),1))</f>
        <v>#NUM!</v>
      </c>
    </row>
    <row r="362" spans="1:26" x14ac:dyDescent="0.25">
      <c r="A362" s="10" t="str">
        <f>TEXT(tab_plan[[#This Row],[Datum]],"TTTT")</f>
        <v>Freitag</v>
      </c>
      <c r="B362" s="9">
        <f t="shared" si="5"/>
        <v>44554</v>
      </c>
      <c r="C362" s="6"/>
      <c r="D362" s="6" t="str" cm="1">
        <f t="array" ref="D362">IFERROR(INDEX(tab_plan[Text],SMALL(IF(tab_plan[1. Wdh. am]=tab_plan[[#This Row],[Datum]],ROW(tab_plan[1. Wdh. am])-4),1)),"")</f>
        <v/>
      </c>
      <c r="E362" s="6" t="str" cm="1">
        <f t="array" ref="E362">IFERROR(INDEX(tab_plan[Text],SMALL(IF(tab_plan[2. Wdh. am]=tab_plan[[#This Row],[Datum]],ROW(tab_plan[2. Wdh. am])-4),1)),"")</f>
        <v/>
      </c>
      <c r="F362" s="6" t="str" cm="1">
        <f t="array" ref="F362">IFERROR(INDEX(tab_plan[Text],SMALL(IF(tab_plan[3. Wdh. am]=tab_plan[[#This Row],[Datum]],ROW(tab_plan[3. Wdh. am])-4),1)),"")</f>
        <v/>
      </c>
      <c r="G362" s="6" t="str" cm="1">
        <f t="array" ref="G362">IFERROR(INDEX(tab_plan[Text],SMALL(IF(tab_plan[4. Wdh. am]=tab_plan[[#This Row],[Datum]],ROW(tab_plan[4. Wdh. am])-4),1)),"")</f>
        <v/>
      </c>
      <c r="H362" s="6" t="str" cm="1">
        <f t="array" ref="H362">IFERROR(INDEX(tab_plan[Text],SMALL(IF(tab_plan[5. Wdh. am]=tab_plan[[#This Row],[Datum]],ROW(tab_plan[5. Wdh. am])-4),1)),"")</f>
        <v/>
      </c>
      <c r="I362" s="6" t="str" cm="1">
        <f t="array" ref="I362">IFERROR(INDEX(tab_plan[Text],SMALL(IF(tab_plan[6. Wdh. am]=tab_plan[[#This Row],[Datum]],ROW(tab_plan[6. Wdh. am])-4),1)),"")</f>
        <v/>
      </c>
      <c r="J362" s="6" t="str" cm="1">
        <f t="array" ref="J362">IFERROR(INDEX(tab_plan[Text],SMALL(IF(tab_plan[7. Wdh. am]=tab_plan[[#This Row],[Datum]],ROW(tab_plan[7. Wdh. am])-4),1)),"")</f>
        <v/>
      </c>
      <c r="K362" s="13">
        <f>IF(tab_plan[[#This Row],[1. Wdh. ]]&lt;&gt;"",tab_plan[[#This Row],[1. Wdh. ]],IFERROR(tab_plan[[#This Row],[Datum]]+VLOOKUP(tab_plan[[#This Row],[Wochentag]],tab_wiederholung[],2,0),""))</f>
        <v>44554</v>
      </c>
      <c r="L362" s="13">
        <f>IF(tab_plan[[#This Row],[2. Wdh. ]]&lt;&gt;"",tab_plan[[#This Row],[2. Wdh. ]],IFERROR(tab_plan[[#This Row],[Datum]]+VLOOKUP(tab_plan[[#This Row],[Wochentag]],tab_wiederholung[],3,0),""))</f>
        <v>44555</v>
      </c>
      <c r="M362" s="13">
        <f>IF(tab_plan[[#This Row],[3. Wdh. ]]&lt;&gt;"",tab_plan[[#This Row],[3. Wdh. ]],IFERROR(tab_plan[[#This Row],[Datum]]+VLOOKUP(tab_plan[[#This Row],[Wochentag]],tab_wiederholung[],4,0),""))</f>
        <v>44557</v>
      </c>
      <c r="N362" s="13">
        <f>IF(tab_plan[[#This Row],[4. Wdh. ]]&lt;&gt;"",tab_plan[[#This Row],[4. Wdh. ]],IFERROR(tab_plan[[#This Row],[Datum]]+VLOOKUP(tab_plan[[#This Row],[Wochentag]],tab_wiederholung[],5,0),""))</f>
        <v>44561</v>
      </c>
      <c r="O362" s="13">
        <f>IF(tab_plan[[#This Row],[5. Wdh. ]]&lt;&gt;"",tab_plan[[#This Row],[5. Wdh. ]],IFERROR(tab_plan[[#This Row],[Datum]]+VLOOKUP(tab_plan[[#This Row],[Wochentag]],tab_wiederholung[],6,0),""))</f>
        <v>44575</v>
      </c>
      <c r="P362" s="13">
        <f>IF(tab_plan[[#This Row],[6. Wdh. ]]&lt;&gt;"",tab_plan[[#This Row],[6. Wdh. ]],IFERROR(tab_plan[[#This Row],[Datum]]+VLOOKUP(tab_plan[[#This Row],[Wochentag]],tab_wiederholung[],7,0),""))</f>
        <v>44610</v>
      </c>
      <c r="Q362" s="13">
        <f>IF(tab_plan[[#This Row],[7. Wdh. ]]&lt;&gt;"",tab_plan[[#This Row],[7. Wdh. ]],IFERROR(tab_plan[[#This Row],[Datum]]+VLOOKUP(tab_plan[[#This Row],[Wochentag]],tab_wiederholung[],8,0),""))</f>
        <v>44918</v>
      </c>
      <c r="R362" s="13"/>
      <c r="S362" s="13"/>
      <c r="T362" s="13"/>
      <c r="U362" s="13"/>
      <c r="V362" s="13"/>
      <c r="W362" s="13"/>
      <c r="X362" s="13"/>
      <c r="Y362" s="13" t="str">
        <f>IF(tab_plan[[#This Row],[Aufgabe]]&lt;&gt;"",tab_plan[[#This Row],[Aufgabe]]&amp;" ("&amp;TEXT(tab_plan[[#This Row],[Datum]],"T.M.")&amp;")","")</f>
        <v/>
      </c>
      <c r="Z362" s="13" t="b" cm="1">
        <f t="array" ref="Z362">tab_plan[[#This Row],[Datum]]=INDEX(tab_feiertage[Datum],SMALL(IF((tab_feiertage[Datum]=tab_plan[[#This Row],[Datum]])*(tab_feiertage[Gültigkeit]="x"),ROW(tab_feiertage[Datum])-31),1))</f>
        <v>1</v>
      </c>
    </row>
    <row r="363" spans="1:26" x14ac:dyDescent="0.25">
      <c r="A363" s="10" t="str">
        <f>TEXT(tab_plan[[#This Row],[Datum]],"TTTT")</f>
        <v>Samstag</v>
      </c>
      <c r="B363" s="9">
        <f t="shared" si="5"/>
        <v>44555</v>
      </c>
      <c r="C363" s="6"/>
      <c r="D363" s="6" t="str" cm="1">
        <f t="array" ref="D363">IFERROR(INDEX(tab_plan[Text],SMALL(IF(tab_plan[1. Wdh. am]=tab_plan[[#This Row],[Datum]],ROW(tab_plan[1. Wdh. am])-4),1)),"")</f>
        <v/>
      </c>
      <c r="E363" s="6" t="str" cm="1">
        <f t="array" ref="E363">IFERROR(INDEX(tab_plan[Text],SMALL(IF(tab_plan[2. Wdh. am]=tab_plan[[#This Row],[Datum]],ROW(tab_plan[2. Wdh. am])-4),1)),"")</f>
        <v/>
      </c>
      <c r="F363" s="6" t="str" cm="1">
        <f t="array" ref="F363">IFERROR(INDEX(tab_plan[Text],SMALL(IF(tab_plan[3. Wdh. am]=tab_plan[[#This Row],[Datum]],ROW(tab_plan[3. Wdh. am])-4),1)),"")</f>
        <v/>
      </c>
      <c r="G363" s="6" t="str" cm="1">
        <f t="array" ref="G363">IFERROR(INDEX(tab_plan[Text],SMALL(IF(tab_plan[4. Wdh. am]=tab_plan[[#This Row],[Datum]],ROW(tab_plan[4. Wdh. am])-4),1)),"")</f>
        <v/>
      </c>
      <c r="H363" s="6" t="str" cm="1">
        <f t="array" ref="H363">IFERROR(INDEX(tab_plan[Text],SMALL(IF(tab_plan[5. Wdh. am]=tab_plan[[#This Row],[Datum]],ROW(tab_plan[5. Wdh. am])-4),1)),"")</f>
        <v/>
      </c>
      <c r="I363" s="6" t="str" cm="1">
        <f t="array" ref="I363">IFERROR(INDEX(tab_plan[Text],SMALL(IF(tab_plan[6. Wdh. am]=tab_plan[[#This Row],[Datum]],ROW(tab_plan[6. Wdh. am])-4),1)),"")</f>
        <v/>
      </c>
      <c r="J363" s="6" t="str" cm="1">
        <f t="array" ref="J363">IFERROR(INDEX(tab_plan[Text],SMALL(IF(tab_plan[7. Wdh. am]=tab_plan[[#This Row],[Datum]],ROW(tab_plan[7. Wdh. am])-4),1)),"")</f>
        <v/>
      </c>
      <c r="K363" s="13">
        <f>IF(tab_plan[[#This Row],[1. Wdh. ]]&lt;&gt;"",tab_plan[[#This Row],[1. Wdh. ]],IFERROR(tab_plan[[#This Row],[Datum]]+VLOOKUP(tab_plan[[#This Row],[Wochentag]],tab_wiederholung[],2,0),""))</f>
        <v>44555</v>
      </c>
      <c r="L363" s="13">
        <f>IF(tab_plan[[#This Row],[2. Wdh. ]]&lt;&gt;"",tab_plan[[#This Row],[2. Wdh. ]],IFERROR(tab_plan[[#This Row],[Datum]]+VLOOKUP(tab_plan[[#This Row],[Wochentag]],tab_wiederholung[],3,0),""))</f>
        <v>44556</v>
      </c>
      <c r="M363" s="13">
        <f>IF(tab_plan[[#This Row],[3. Wdh. ]]&lt;&gt;"",tab_plan[[#This Row],[3. Wdh. ]],IFERROR(tab_plan[[#This Row],[Datum]]+VLOOKUP(tab_plan[[#This Row],[Wochentag]],tab_wiederholung[],4,0),""))</f>
        <v>44558</v>
      </c>
      <c r="N363" s="13">
        <f>IF(tab_plan[[#This Row],[4. Wdh. ]]&lt;&gt;"",tab_plan[[#This Row],[4. Wdh. ]],IFERROR(tab_plan[[#This Row],[Datum]]+VLOOKUP(tab_plan[[#This Row],[Wochentag]],tab_wiederholung[],5,0),""))</f>
        <v>44562</v>
      </c>
      <c r="O363" s="13">
        <f>IF(tab_plan[[#This Row],[5. Wdh. ]]&lt;&gt;"",tab_plan[[#This Row],[5. Wdh. ]],IFERROR(tab_plan[[#This Row],[Datum]]+VLOOKUP(tab_plan[[#This Row],[Wochentag]],tab_wiederholung[],6,0),""))</f>
        <v>44576</v>
      </c>
      <c r="P363" s="13">
        <f>IF(tab_plan[[#This Row],[6. Wdh. ]]&lt;&gt;"",tab_plan[[#This Row],[6. Wdh. ]],IFERROR(tab_plan[[#This Row],[Datum]]+VLOOKUP(tab_plan[[#This Row],[Wochentag]],tab_wiederholung[],7,0),""))</f>
        <v>44611</v>
      </c>
      <c r="Q363" s="13">
        <f>IF(tab_plan[[#This Row],[7. Wdh. ]]&lt;&gt;"",tab_plan[[#This Row],[7. Wdh. ]],IFERROR(tab_plan[[#This Row],[Datum]]+VLOOKUP(tab_plan[[#This Row],[Wochentag]],tab_wiederholung[],8,0),""))</f>
        <v>44919</v>
      </c>
      <c r="R363" s="13"/>
      <c r="S363" s="13"/>
      <c r="T363" s="13"/>
      <c r="U363" s="13"/>
      <c r="V363" s="13"/>
      <c r="W363" s="13"/>
      <c r="X363" s="13"/>
      <c r="Y363" s="13" t="str">
        <f>IF(tab_plan[[#This Row],[Aufgabe]]&lt;&gt;"",tab_plan[[#This Row],[Aufgabe]]&amp;" ("&amp;TEXT(tab_plan[[#This Row],[Datum]],"T.M.")&amp;")","")</f>
        <v/>
      </c>
      <c r="Z363" s="13" t="b" cm="1">
        <f t="array" ref="Z363">tab_plan[[#This Row],[Datum]]=INDEX(tab_feiertage[Datum],SMALL(IF((tab_feiertage[Datum]=tab_plan[[#This Row],[Datum]])*(tab_feiertage[Gültigkeit]="x"),ROW(tab_feiertage[Datum])-31),1))</f>
        <v>1</v>
      </c>
    </row>
    <row r="364" spans="1:26" x14ac:dyDescent="0.25">
      <c r="A364" s="10" t="str">
        <f>TEXT(tab_plan[[#This Row],[Datum]],"TTTT")</f>
        <v>Sonntag</v>
      </c>
      <c r="B364" s="9">
        <f t="shared" si="5"/>
        <v>44556</v>
      </c>
      <c r="C364" s="6"/>
      <c r="D364" s="6" t="str" cm="1">
        <f t="array" ref="D364">IFERROR(INDEX(tab_plan[Text],SMALL(IF(tab_plan[1. Wdh. am]=tab_plan[[#This Row],[Datum]],ROW(tab_plan[1. Wdh. am])-4),1)),"")</f>
        <v/>
      </c>
      <c r="E364" s="6" t="str" cm="1">
        <f t="array" ref="E364">IFERROR(INDEX(tab_plan[Text],SMALL(IF(tab_plan[2. Wdh. am]=tab_plan[[#This Row],[Datum]],ROW(tab_plan[2. Wdh. am])-4),1)),"")</f>
        <v/>
      </c>
      <c r="F364" s="6" t="str" cm="1">
        <f t="array" ref="F364">IFERROR(INDEX(tab_plan[Text],SMALL(IF(tab_plan[3. Wdh. am]=tab_plan[[#This Row],[Datum]],ROW(tab_plan[3. Wdh. am])-4),1)),"")</f>
        <v/>
      </c>
      <c r="G364" s="6" t="str" cm="1">
        <f t="array" ref="G364">IFERROR(INDEX(tab_plan[Text],SMALL(IF(tab_plan[4. Wdh. am]=tab_plan[[#This Row],[Datum]],ROW(tab_plan[4. Wdh. am])-4),1)),"")</f>
        <v/>
      </c>
      <c r="H364" s="6" t="str" cm="1">
        <f t="array" ref="H364">IFERROR(INDEX(tab_plan[Text],SMALL(IF(tab_plan[5. Wdh. am]=tab_plan[[#This Row],[Datum]],ROW(tab_plan[5. Wdh. am])-4),1)),"")</f>
        <v/>
      </c>
      <c r="I364" s="6" t="str" cm="1">
        <f t="array" ref="I364">IFERROR(INDEX(tab_plan[Text],SMALL(IF(tab_plan[6. Wdh. am]=tab_plan[[#This Row],[Datum]],ROW(tab_plan[6. Wdh. am])-4),1)),"")</f>
        <v/>
      </c>
      <c r="J364" s="6" t="str" cm="1">
        <f t="array" ref="J364">IFERROR(INDEX(tab_plan[Text],SMALL(IF(tab_plan[7. Wdh. am]=tab_plan[[#This Row],[Datum]],ROW(tab_plan[7. Wdh. am])-4),1)),"")</f>
        <v/>
      </c>
      <c r="K364" s="13">
        <f>IF(tab_plan[[#This Row],[1. Wdh. ]]&lt;&gt;"",tab_plan[[#This Row],[1. Wdh. ]],IFERROR(tab_plan[[#This Row],[Datum]]+VLOOKUP(tab_plan[[#This Row],[Wochentag]],tab_wiederholung[],2,0),""))</f>
        <v>44556</v>
      </c>
      <c r="L364" s="13">
        <f>IF(tab_plan[[#This Row],[2. Wdh. ]]&lt;&gt;"",tab_plan[[#This Row],[2. Wdh. ]],IFERROR(tab_plan[[#This Row],[Datum]]+VLOOKUP(tab_plan[[#This Row],[Wochentag]],tab_wiederholung[],3,0),""))</f>
        <v>44557</v>
      </c>
      <c r="M364" s="13">
        <f>IF(tab_plan[[#This Row],[3. Wdh. ]]&lt;&gt;"",tab_plan[[#This Row],[3. Wdh. ]],IFERROR(tab_plan[[#This Row],[Datum]]+VLOOKUP(tab_plan[[#This Row],[Wochentag]],tab_wiederholung[],4,0),""))</f>
        <v>44559</v>
      </c>
      <c r="N364" s="13">
        <f>IF(tab_plan[[#This Row],[4. Wdh. ]]&lt;&gt;"",tab_plan[[#This Row],[4. Wdh. ]],IFERROR(tab_plan[[#This Row],[Datum]]+VLOOKUP(tab_plan[[#This Row],[Wochentag]],tab_wiederholung[],5,0),""))</f>
        <v>44563</v>
      </c>
      <c r="O364" s="13">
        <f>IF(tab_plan[[#This Row],[5. Wdh. ]]&lt;&gt;"",tab_plan[[#This Row],[5. Wdh. ]],IFERROR(tab_plan[[#This Row],[Datum]]+VLOOKUP(tab_plan[[#This Row],[Wochentag]],tab_wiederholung[],6,0),""))</f>
        <v>44577</v>
      </c>
      <c r="P364" s="13">
        <f>IF(tab_plan[[#This Row],[6. Wdh. ]]&lt;&gt;"",tab_plan[[#This Row],[6. Wdh. ]],IFERROR(tab_plan[[#This Row],[Datum]]+VLOOKUP(tab_plan[[#This Row],[Wochentag]],tab_wiederholung[],7,0),""))</f>
        <v>44612</v>
      </c>
      <c r="Q364" s="13">
        <f>IF(tab_plan[[#This Row],[7. Wdh. ]]&lt;&gt;"",tab_plan[[#This Row],[7. Wdh. ]],IFERROR(tab_plan[[#This Row],[Datum]]+VLOOKUP(tab_plan[[#This Row],[Wochentag]],tab_wiederholung[],8,0),""))</f>
        <v>44920</v>
      </c>
      <c r="R364" s="13"/>
      <c r="S364" s="13"/>
      <c r="T364" s="13"/>
      <c r="U364" s="13"/>
      <c r="V364" s="13"/>
      <c r="W364" s="13"/>
      <c r="X364" s="13"/>
      <c r="Y364" s="13" t="str">
        <f>IF(tab_plan[[#This Row],[Aufgabe]]&lt;&gt;"",tab_plan[[#This Row],[Aufgabe]]&amp;" ("&amp;TEXT(tab_plan[[#This Row],[Datum]],"T.M.")&amp;")","")</f>
        <v/>
      </c>
      <c r="Z364" s="13" t="b" cm="1">
        <f t="array" ref="Z364">tab_plan[[#This Row],[Datum]]=INDEX(tab_feiertage[Datum],SMALL(IF((tab_feiertage[Datum]=tab_plan[[#This Row],[Datum]])*(tab_feiertage[Gültigkeit]="x"),ROW(tab_feiertage[Datum])-31),1))</f>
        <v>1</v>
      </c>
    </row>
    <row r="365" spans="1:26" x14ac:dyDescent="0.25">
      <c r="A365" s="10" t="str">
        <f>TEXT(tab_plan[[#This Row],[Datum]],"TTTT")</f>
        <v>Montag</v>
      </c>
      <c r="B365" s="9">
        <f t="shared" si="5"/>
        <v>44557</v>
      </c>
      <c r="C365" s="6"/>
      <c r="D365" s="6" t="str" cm="1">
        <f t="array" ref="D365">IFERROR(INDEX(tab_plan[Text],SMALL(IF(tab_plan[1. Wdh. am]=tab_plan[[#This Row],[Datum]],ROW(tab_plan[1. Wdh. am])-4),1)),"")</f>
        <v/>
      </c>
      <c r="E365" s="6" t="str" cm="1">
        <f t="array" ref="E365">IFERROR(INDEX(tab_plan[Text],SMALL(IF(tab_plan[2. Wdh. am]=tab_plan[[#This Row],[Datum]],ROW(tab_plan[2. Wdh. am])-4),1)),"")</f>
        <v/>
      </c>
      <c r="F365" s="6" t="str" cm="1">
        <f t="array" ref="F365">IFERROR(INDEX(tab_plan[Text],SMALL(IF(tab_plan[3. Wdh. am]=tab_plan[[#This Row],[Datum]],ROW(tab_plan[3. Wdh. am])-4),1)),"")</f>
        <v/>
      </c>
      <c r="G365" s="6" t="str" cm="1">
        <f t="array" ref="G365">IFERROR(INDEX(tab_plan[Text],SMALL(IF(tab_plan[4. Wdh. am]=tab_plan[[#This Row],[Datum]],ROW(tab_plan[4. Wdh. am])-4),1)),"")</f>
        <v/>
      </c>
      <c r="H365" s="6" t="str" cm="1">
        <f t="array" ref="H365">IFERROR(INDEX(tab_plan[Text],SMALL(IF(tab_plan[5. Wdh. am]=tab_plan[[#This Row],[Datum]],ROW(tab_plan[5. Wdh. am])-4),1)),"")</f>
        <v/>
      </c>
      <c r="I365" s="6" t="str" cm="1">
        <f t="array" ref="I365">IFERROR(INDEX(tab_plan[Text],SMALL(IF(tab_plan[6. Wdh. am]=tab_plan[[#This Row],[Datum]],ROW(tab_plan[6. Wdh. am])-4),1)),"")</f>
        <v/>
      </c>
      <c r="J365" s="6" t="str" cm="1">
        <f t="array" ref="J365">IFERROR(INDEX(tab_plan[Text],SMALL(IF(tab_plan[7. Wdh. am]=tab_plan[[#This Row],[Datum]],ROW(tab_plan[7. Wdh. am])-4),1)),"")</f>
        <v/>
      </c>
      <c r="K365" s="13">
        <f>IF(tab_plan[[#This Row],[1. Wdh. ]]&lt;&gt;"",tab_plan[[#This Row],[1. Wdh. ]],IFERROR(tab_plan[[#This Row],[Datum]]+VLOOKUP(tab_plan[[#This Row],[Wochentag]],tab_wiederholung[],2,0),""))</f>
        <v>44557</v>
      </c>
      <c r="L365" s="13">
        <f>IF(tab_plan[[#This Row],[2. Wdh. ]]&lt;&gt;"",tab_plan[[#This Row],[2. Wdh. ]],IFERROR(tab_plan[[#This Row],[Datum]]+VLOOKUP(tab_plan[[#This Row],[Wochentag]],tab_wiederholung[],3,0),""))</f>
        <v>44558</v>
      </c>
      <c r="M365" s="13">
        <f>IF(tab_plan[[#This Row],[3. Wdh. ]]&lt;&gt;"",tab_plan[[#This Row],[3. Wdh. ]],IFERROR(tab_plan[[#This Row],[Datum]]+VLOOKUP(tab_plan[[#This Row],[Wochentag]],tab_wiederholung[],4,0),""))</f>
        <v>44560</v>
      </c>
      <c r="N365" s="13">
        <f>IF(tab_plan[[#This Row],[4. Wdh. ]]&lt;&gt;"",tab_plan[[#This Row],[4. Wdh. ]],IFERROR(tab_plan[[#This Row],[Datum]]+VLOOKUP(tab_plan[[#This Row],[Wochentag]],tab_wiederholung[],5,0),""))</f>
        <v>44564</v>
      </c>
      <c r="O365" s="13">
        <f>IF(tab_plan[[#This Row],[5. Wdh. ]]&lt;&gt;"",tab_plan[[#This Row],[5. Wdh. ]],IFERROR(tab_plan[[#This Row],[Datum]]+VLOOKUP(tab_plan[[#This Row],[Wochentag]],tab_wiederholung[],6,0),""))</f>
        <v>44578</v>
      </c>
      <c r="P365" s="13">
        <f>IF(tab_plan[[#This Row],[6. Wdh. ]]&lt;&gt;"",tab_plan[[#This Row],[6. Wdh. ]],IFERROR(tab_plan[[#This Row],[Datum]]+VLOOKUP(tab_plan[[#This Row],[Wochentag]],tab_wiederholung[],7,0),""))</f>
        <v>44613</v>
      </c>
      <c r="Q365" s="13">
        <f>IF(tab_plan[[#This Row],[7. Wdh. ]]&lt;&gt;"",tab_plan[[#This Row],[7. Wdh. ]],IFERROR(tab_plan[[#This Row],[Datum]]+VLOOKUP(tab_plan[[#This Row],[Wochentag]],tab_wiederholung[],8,0),""))</f>
        <v>44921</v>
      </c>
      <c r="R365" s="13"/>
      <c r="S365" s="13"/>
      <c r="T365" s="13"/>
      <c r="U365" s="13"/>
      <c r="V365" s="13"/>
      <c r="W365" s="13"/>
      <c r="X365" s="13"/>
      <c r="Y365" s="13" t="str">
        <f>IF(tab_plan[[#This Row],[Aufgabe]]&lt;&gt;"",tab_plan[[#This Row],[Aufgabe]]&amp;" ("&amp;TEXT(tab_plan[[#This Row],[Datum]],"T.M.")&amp;")","")</f>
        <v/>
      </c>
      <c r="Z365" s="13" t="e" cm="1">
        <f t="array" ref="Z365">tab_plan[[#This Row],[Datum]]=INDEX(tab_feiertage[Datum],SMALL(IF((tab_feiertage[Datum]=tab_plan[[#This Row],[Datum]])*(tab_feiertage[Gültigkeit]="x"),ROW(tab_feiertage[Datum])-31),1))</f>
        <v>#NUM!</v>
      </c>
    </row>
    <row r="366" spans="1:26" x14ac:dyDescent="0.25">
      <c r="A366" s="10" t="str">
        <f>TEXT(tab_plan[[#This Row],[Datum]],"TTTT")</f>
        <v>Dienstag</v>
      </c>
      <c r="B366" s="9">
        <f t="shared" si="5"/>
        <v>44558</v>
      </c>
      <c r="C366" s="6"/>
      <c r="D366" s="6" t="str" cm="1">
        <f t="array" ref="D366">IFERROR(INDEX(tab_plan[Text],SMALL(IF(tab_plan[1. Wdh. am]=tab_plan[[#This Row],[Datum]],ROW(tab_plan[1. Wdh. am])-4),1)),"")</f>
        <v/>
      </c>
      <c r="E366" s="6" t="str" cm="1">
        <f t="array" ref="E366">IFERROR(INDEX(tab_plan[Text],SMALL(IF(tab_plan[2. Wdh. am]=tab_plan[[#This Row],[Datum]],ROW(tab_plan[2. Wdh. am])-4),1)),"")</f>
        <v/>
      </c>
      <c r="F366" s="6" t="str" cm="1">
        <f t="array" ref="F366">IFERROR(INDEX(tab_plan[Text],SMALL(IF(tab_plan[3. Wdh. am]=tab_plan[[#This Row],[Datum]],ROW(tab_plan[3. Wdh. am])-4),1)),"")</f>
        <v/>
      </c>
      <c r="G366" s="6" t="str" cm="1">
        <f t="array" ref="G366">IFERROR(INDEX(tab_plan[Text],SMALL(IF(tab_plan[4. Wdh. am]=tab_plan[[#This Row],[Datum]],ROW(tab_plan[4. Wdh. am])-4),1)),"")</f>
        <v/>
      </c>
      <c r="H366" s="6" t="str" cm="1">
        <f t="array" ref="H366">IFERROR(INDEX(tab_plan[Text],SMALL(IF(tab_plan[5. Wdh. am]=tab_plan[[#This Row],[Datum]],ROW(tab_plan[5. Wdh. am])-4),1)),"")</f>
        <v/>
      </c>
      <c r="I366" s="6" t="str" cm="1">
        <f t="array" ref="I366">IFERROR(INDEX(tab_plan[Text],SMALL(IF(tab_plan[6. Wdh. am]=tab_plan[[#This Row],[Datum]],ROW(tab_plan[6. Wdh. am])-4),1)),"")</f>
        <v/>
      </c>
      <c r="J366" s="6" t="str" cm="1">
        <f t="array" ref="J366">IFERROR(INDEX(tab_plan[Text],SMALL(IF(tab_plan[7. Wdh. am]=tab_plan[[#This Row],[Datum]],ROW(tab_plan[7. Wdh. am])-4),1)),"")</f>
        <v/>
      </c>
      <c r="K366" s="13">
        <f>IF(tab_plan[[#This Row],[1. Wdh. ]]&lt;&gt;"",tab_plan[[#This Row],[1. Wdh. ]],IFERROR(tab_plan[[#This Row],[Datum]]+VLOOKUP(tab_plan[[#This Row],[Wochentag]],tab_wiederholung[],2,0),""))</f>
        <v>44558</v>
      </c>
      <c r="L366" s="13">
        <f>IF(tab_plan[[#This Row],[2. Wdh. ]]&lt;&gt;"",tab_plan[[#This Row],[2. Wdh. ]],IFERROR(tab_plan[[#This Row],[Datum]]+VLOOKUP(tab_plan[[#This Row],[Wochentag]],tab_wiederholung[],3,0),""))</f>
        <v>44559</v>
      </c>
      <c r="M366" s="13">
        <f>IF(tab_plan[[#This Row],[3. Wdh. ]]&lt;&gt;"",tab_plan[[#This Row],[3. Wdh. ]],IFERROR(tab_plan[[#This Row],[Datum]]+VLOOKUP(tab_plan[[#This Row],[Wochentag]],tab_wiederholung[],4,0),""))</f>
        <v>44561</v>
      </c>
      <c r="N366" s="13">
        <f>IF(tab_plan[[#This Row],[4. Wdh. ]]&lt;&gt;"",tab_plan[[#This Row],[4. Wdh. ]],IFERROR(tab_plan[[#This Row],[Datum]]+VLOOKUP(tab_plan[[#This Row],[Wochentag]],tab_wiederholung[],5,0),""))</f>
        <v>44565</v>
      </c>
      <c r="O366" s="13">
        <f>IF(tab_plan[[#This Row],[5. Wdh. ]]&lt;&gt;"",tab_plan[[#This Row],[5. Wdh. ]],IFERROR(tab_plan[[#This Row],[Datum]]+VLOOKUP(tab_plan[[#This Row],[Wochentag]],tab_wiederholung[],6,0),""))</f>
        <v>44579</v>
      </c>
      <c r="P366" s="13">
        <f>IF(tab_plan[[#This Row],[6. Wdh. ]]&lt;&gt;"",tab_plan[[#This Row],[6. Wdh. ]],IFERROR(tab_plan[[#This Row],[Datum]]+VLOOKUP(tab_plan[[#This Row],[Wochentag]],tab_wiederholung[],7,0),""))</f>
        <v>44614</v>
      </c>
      <c r="Q366" s="13">
        <f>IF(tab_plan[[#This Row],[7. Wdh. ]]&lt;&gt;"",tab_plan[[#This Row],[7. Wdh. ]],IFERROR(tab_plan[[#This Row],[Datum]]+VLOOKUP(tab_plan[[#This Row],[Wochentag]],tab_wiederholung[],8,0),""))</f>
        <v>44922</v>
      </c>
      <c r="R366" s="13"/>
      <c r="S366" s="13"/>
      <c r="T366" s="13"/>
      <c r="U366" s="13"/>
      <c r="V366" s="13"/>
      <c r="W366" s="13"/>
      <c r="X366" s="13"/>
      <c r="Y366" s="13" t="str">
        <f>IF(tab_plan[[#This Row],[Aufgabe]]&lt;&gt;"",tab_plan[[#This Row],[Aufgabe]]&amp;" ("&amp;TEXT(tab_plan[[#This Row],[Datum]],"T.M.")&amp;")","")</f>
        <v/>
      </c>
      <c r="Z366" s="13" t="e" cm="1">
        <f t="array" ref="Z366">tab_plan[[#This Row],[Datum]]=INDEX(tab_feiertage[Datum],SMALL(IF((tab_feiertage[Datum]=tab_plan[[#This Row],[Datum]])*(tab_feiertage[Gültigkeit]="x"),ROW(tab_feiertage[Datum])-31),1))</f>
        <v>#NUM!</v>
      </c>
    </row>
    <row r="367" spans="1:26" x14ac:dyDescent="0.25">
      <c r="A367" s="10" t="str">
        <f>TEXT(tab_plan[[#This Row],[Datum]],"TTTT")</f>
        <v>Mittwoch</v>
      </c>
      <c r="B367" s="9">
        <f t="shared" si="5"/>
        <v>44559</v>
      </c>
      <c r="C367" s="6"/>
      <c r="D367" s="6" t="str" cm="1">
        <f t="array" ref="D367">IFERROR(INDEX(tab_plan[Text],SMALL(IF(tab_plan[1. Wdh. am]=tab_plan[[#This Row],[Datum]],ROW(tab_plan[1. Wdh. am])-4),1)),"")</f>
        <v/>
      </c>
      <c r="E367" s="6" t="str" cm="1">
        <f t="array" ref="E367">IFERROR(INDEX(tab_plan[Text],SMALL(IF(tab_plan[2. Wdh. am]=tab_plan[[#This Row],[Datum]],ROW(tab_plan[2. Wdh. am])-4),1)),"")</f>
        <v/>
      </c>
      <c r="F367" s="6" t="str" cm="1">
        <f t="array" ref="F367">IFERROR(INDEX(tab_plan[Text],SMALL(IF(tab_plan[3. Wdh. am]=tab_plan[[#This Row],[Datum]],ROW(tab_plan[3. Wdh. am])-4),1)),"")</f>
        <v/>
      </c>
      <c r="G367" s="6" t="str" cm="1">
        <f t="array" ref="G367">IFERROR(INDEX(tab_plan[Text],SMALL(IF(tab_plan[4. Wdh. am]=tab_plan[[#This Row],[Datum]],ROW(tab_plan[4. Wdh. am])-4),1)),"")</f>
        <v/>
      </c>
      <c r="H367" s="6" t="str" cm="1">
        <f t="array" ref="H367">IFERROR(INDEX(tab_plan[Text],SMALL(IF(tab_plan[5. Wdh. am]=tab_plan[[#This Row],[Datum]],ROW(tab_plan[5. Wdh. am])-4),1)),"")</f>
        <v/>
      </c>
      <c r="I367" s="6" t="str" cm="1">
        <f t="array" ref="I367">IFERROR(INDEX(tab_plan[Text],SMALL(IF(tab_plan[6. Wdh. am]=tab_plan[[#This Row],[Datum]],ROW(tab_plan[6. Wdh. am])-4),1)),"")</f>
        <v/>
      </c>
      <c r="J367" s="6" t="str" cm="1">
        <f t="array" ref="J367">IFERROR(INDEX(tab_plan[Text],SMALL(IF(tab_plan[7. Wdh. am]=tab_plan[[#This Row],[Datum]],ROW(tab_plan[7. Wdh. am])-4),1)),"")</f>
        <v/>
      </c>
      <c r="K367" s="13">
        <f>IF(tab_plan[[#This Row],[1. Wdh. ]]&lt;&gt;"",tab_plan[[#This Row],[1. Wdh. ]],IFERROR(tab_plan[[#This Row],[Datum]]+VLOOKUP(tab_plan[[#This Row],[Wochentag]],tab_wiederholung[],2,0),""))</f>
        <v>44559</v>
      </c>
      <c r="L367" s="13">
        <f>IF(tab_plan[[#This Row],[2. Wdh. ]]&lt;&gt;"",tab_plan[[#This Row],[2. Wdh. ]],IFERROR(tab_plan[[#This Row],[Datum]]+VLOOKUP(tab_plan[[#This Row],[Wochentag]],tab_wiederholung[],3,0),""))</f>
        <v>44560</v>
      </c>
      <c r="M367" s="13">
        <f>IF(tab_plan[[#This Row],[3. Wdh. ]]&lt;&gt;"",tab_plan[[#This Row],[3. Wdh. ]],IFERROR(tab_plan[[#This Row],[Datum]]+VLOOKUP(tab_plan[[#This Row],[Wochentag]],tab_wiederholung[],4,0),""))</f>
        <v>44562</v>
      </c>
      <c r="N367" s="13">
        <f>IF(tab_plan[[#This Row],[4. Wdh. ]]&lt;&gt;"",tab_plan[[#This Row],[4. Wdh. ]],IFERROR(tab_plan[[#This Row],[Datum]]+VLOOKUP(tab_plan[[#This Row],[Wochentag]],tab_wiederholung[],5,0),""))</f>
        <v>44566</v>
      </c>
      <c r="O367" s="13">
        <f>IF(tab_plan[[#This Row],[5. Wdh. ]]&lt;&gt;"",tab_plan[[#This Row],[5. Wdh. ]],IFERROR(tab_plan[[#This Row],[Datum]]+VLOOKUP(tab_plan[[#This Row],[Wochentag]],tab_wiederholung[],6,0),""))</f>
        <v>44580</v>
      </c>
      <c r="P367" s="13">
        <f>IF(tab_plan[[#This Row],[6. Wdh. ]]&lt;&gt;"",tab_plan[[#This Row],[6. Wdh. ]],IFERROR(tab_plan[[#This Row],[Datum]]+VLOOKUP(tab_plan[[#This Row],[Wochentag]],tab_wiederholung[],7,0),""))</f>
        <v>44615</v>
      </c>
      <c r="Q367" s="13">
        <f>IF(tab_plan[[#This Row],[7. Wdh. ]]&lt;&gt;"",tab_plan[[#This Row],[7. Wdh. ]],IFERROR(tab_plan[[#This Row],[Datum]]+VLOOKUP(tab_plan[[#This Row],[Wochentag]],tab_wiederholung[],8,0),""))</f>
        <v>44923</v>
      </c>
      <c r="R367" s="13"/>
      <c r="S367" s="13"/>
      <c r="T367" s="13"/>
      <c r="U367" s="13"/>
      <c r="V367" s="13"/>
      <c r="W367" s="13"/>
      <c r="X367" s="13"/>
      <c r="Y367" s="13" t="str">
        <f>IF(tab_plan[[#This Row],[Aufgabe]]&lt;&gt;"",tab_plan[[#This Row],[Aufgabe]]&amp;" ("&amp;TEXT(tab_plan[[#This Row],[Datum]],"T.M.")&amp;")","")</f>
        <v/>
      </c>
      <c r="Z367" s="13" t="e" cm="1">
        <f t="array" ref="Z367">tab_plan[[#This Row],[Datum]]=INDEX(tab_feiertage[Datum],SMALL(IF((tab_feiertage[Datum]=tab_plan[[#This Row],[Datum]])*(tab_feiertage[Gültigkeit]="x"),ROW(tab_feiertage[Datum])-31),1))</f>
        <v>#NUM!</v>
      </c>
    </row>
    <row r="368" spans="1:26" x14ac:dyDescent="0.25">
      <c r="A368" s="10" t="str">
        <f>TEXT(tab_plan[[#This Row],[Datum]],"TTTT")</f>
        <v>Donnerstag</v>
      </c>
      <c r="B368" s="9">
        <f t="shared" si="5"/>
        <v>44560</v>
      </c>
      <c r="C368" s="6"/>
      <c r="D368" s="6" t="str" cm="1">
        <f t="array" ref="D368">IFERROR(INDEX(tab_plan[Text],SMALL(IF(tab_plan[1. Wdh. am]=tab_plan[[#This Row],[Datum]],ROW(tab_plan[1. Wdh. am])-4),1)),"")</f>
        <v/>
      </c>
      <c r="E368" s="6" t="str" cm="1">
        <f t="array" ref="E368">IFERROR(INDEX(tab_plan[Text],SMALL(IF(tab_plan[2. Wdh. am]=tab_plan[[#This Row],[Datum]],ROW(tab_plan[2. Wdh. am])-4),1)),"")</f>
        <v/>
      </c>
      <c r="F368" s="6" t="str" cm="1">
        <f t="array" ref="F368">IFERROR(INDEX(tab_plan[Text],SMALL(IF(tab_plan[3. Wdh. am]=tab_plan[[#This Row],[Datum]],ROW(tab_plan[3. Wdh. am])-4),1)),"")</f>
        <v/>
      </c>
      <c r="G368" s="6" t="str" cm="1">
        <f t="array" ref="G368">IFERROR(INDEX(tab_plan[Text],SMALL(IF(tab_plan[4. Wdh. am]=tab_plan[[#This Row],[Datum]],ROW(tab_plan[4. Wdh. am])-4),1)),"")</f>
        <v/>
      </c>
      <c r="H368" s="6" t="str" cm="1">
        <f t="array" ref="H368">IFERROR(INDEX(tab_plan[Text],SMALL(IF(tab_plan[5. Wdh. am]=tab_plan[[#This Row],[Datum]],ROW(tab_plan[5. Wdh. am])-4),1)),"")</f>
        <v/>
      </c>
      <c r="I368" s="6" t="str" cm="1">
        <f t="array" ref="I368">IFERROR(INDEX(tab_plan[Text],SMALL(IF(tab_plan[6. Wdh. am]=tab_plan[[#This Row],[Datum]],ROW(tab_plan[6. Wdh. am])-4),1)),"")</f>
        <v/>
      </c>
      <c r="J368" s="6" t="str" cm="1">
        <f t="array" ref="J368">IFERROR(INDEX(tab_plan[Text],SMALL(IF(tab_plan[7. Wdh. am]=tab_plan[[#This Row],[Datum]],ROW(tab_plan[7. Wdh. am])-4),1)),"")</f>
        <v/>
      </c>
      <c r="K368" s="13">
        <f>IF(tab_plan[[#This Row],[1. Wdh. ]]&lt;&gt;"",tab_plan[[#This Row],[1. Wdh. ]],IFERROR(tab_plan[[#This Row],[Datum]]+VLOOKUP(tab_plan[[#This Row],[Wochentag]],tab_wiederholung[],2,0),""))</f>
        <v>44560</v>
      </c>
      <c r="L368" s="13">
        <f>IF(tab_plan[[#This Row],[2. Wdh. ]]&lt;&gt;"",tab_plan[[#This Row],[2. Wdh. ]],IFERROR(tab_plan[[#This Row],[Datum]]+VLOOKUP(tab_plan[[#This Row],[Wochentag]],tab_wiederholung[],3,0),""))</f>
        <v>44561</v>
      </c>
      <c r="M368" s="13">
        <f>IF(tab_plan[[#This Row],[3. Wdh. ]]&lt;&gt;"",tab_plan[[#This Row],[3. Wdh. ]],IFERROR(tab_plan[[#This Row],[Datum]]+VLOOKUP(tab_plan[[#This Row],[Wochentag]],tab_wiederholung[],4,0),""))</f>
        <v>44563</v>
      </c>
      <c r="N368" s="13">
        <f>IF(tab_plan[[#This Row],[4. Wdh. ]]&lt;&gt;"",tab_plan[[#This Row],[4. Wdh. ]],IFERROR(tab_plan[[#This Row],[Datum]]+VLOOKUP(tab_plan[[#This Row],[Wochentag]],tab_wiederholung[],5,0),""))</f>
        <v>44567</v>
      </c>
      <c r="O368" s="13">
        <f>IF(tab_plan[[#This Row],[5. Wdh. ]]&lt;&gt;"",tab_plan[[#This Row],[5. Wdh. ]],IFERROR(tab_plan[[#This Row],[Datum]]+VLOOKUP(tab_plan[[#This Row],[Wochentag]],tab_wiederholung[],6,0),""))</f>
        <v>44581</v>
      </c>
      <c r="P368" s="13">
        <f>IF(tab_plan[[#This Row],[6. Wdh. ]]&lt;&gt;"",tab_plan[[#This Row],[6. Wdh. ]],IFERROR(tab_plan[[#This Row],[Datum]]+VLOOKUP(tab_plan[[#This Row],[Wochentag]],tab_wiederholung[],7,0),""))</f>
        <v>44616</v>
      </c>
      <c r="Q368" s="13">
        <f>IF(tab_plan[[#This Row],[7. Wdh. ]]&lt;&gt;"",tab_plan[[#This Row],[7. Wdh. ]],IFERROR(tab_plan[[#This Row],[Datum]]+VLOOKUP(tab_plan[[#This Row],[Wochentag]],tab_wiederholung[],8,0),""))</f>
        <v>44924</v>
      </c>
      <c r="R368" s="13"/>
      <c r="S368" s="13"/>
      <c r="T368" s="13"/>
      <c r="U368" s="13"/>
      <c r="V368" s="13"/>
      <c r="W368" s="13"/>
      <c r="X368" s="13"/>
      <c r="Y368" s="13" t="str">
        <f>IF(tab_plan[[#This Row],[Aufgabe]]&lt;&gt;"",tab_plan[[#This Row],[Aufgabe]]&amp;" ("&amp;TEXT(tab_plan[[#This Row],[Datum]],"T.M.")&amp;")","")</f>
        <v/>
      </c>
      <c r="Z368" s="13" t="e" cm="1">
        <f t="array" ref="Z368">tab_plan[[#This Row],[Datum]]=INDEX(tab_feiertage[Datum],SMALL(IF((tab_feiertage[Datum]=tab_plan[[#This Row],[Datum]])*(tab_feiertage[Gültigkeit]="x"),ROW(tab_feiertage[Datum])-31),1))</f>
        <v>#NUM!</v>
      </c>
    </row>
    <row r="369" spans="1:26" x14ac:dyDescent="0.25">
      <c r="A369" s="19" t="str">
        <f>TEXT(tab_plan[[#This Row],[Datum]],"TTTT")</f>
        <v>Freitag</v>
      </c>
      <c r="B369" s="20">
        <f t="shared" si="5"/>
        <v>44561</v>
      </c>
      <c r="C369" s="7"/>
      <c r="D369" s="7" t="str" cm="1">
        <f t="array" ref="D369">IFERROR(INDEX(tab_plan[Text],SMALL(IF(tab_plan[1. Wdh. am]=tab_plan[[#This Row],[Datum]],ROW(tab_plan[1. Wdh. am])-4),1)),"")</f>
        <v/>
      </c>
      <c r="E369" s="7" t="str" cm="1">
        <f t="array" ref="E369">IFERROR(INDEX(tab_plan[Text],SMALL(IF(tab_plan[2. Wdh. am]=tab_plan[[#This Row],[Datum]],ROW(tab_plan[2. Wdh. am])-4),1)),"")</f>
        <v/>
      </c>
      <c r="F369" s="7" t="str" cm="1">
        <f t="array" ref="F369">IFERROR(INDEX(tab_plan[Text],SMALL(IF(tab_plan[3. Wdh. am]=tab_plan[[#This Row],[Datum]],ROW(tab_plan[3. Wdh. am])-4),1)),"")</f>
        <v/>
      </c>
      <c r="G369" s="7" t="str" cm="1">
        <f t="array" ref="G369">IFERROR(INDEX(tab_plan[Text],SMALL(IF(tab_plan[4. Wdh. am]=tab_plan[[#This Row],[Datum]],ROW(tab_plan[4. Wdh. am])-4),1)),"")</f>
        <v/>
      </c>
      <c r="H369" s="7" t="str" cm="1">
        <f t="array" ref="H369">IFERROR(INDEX(tab_plan[Text],SMALL(IF(tab_plan[5. Wdh. am]=tab_plan[[#This Row],[Datum]],ROW(tab_plan[5. Wdh. am])-4),1)),"")</f>
        <v/>
      </c>
      <c r="I369" s="7" t="str" cm="1">
        <f t="array" ref="I369">IFERROR(INDEX(tab_plan[Text],SMALL(IF(tab_plan[6. Wdh. am]=tab_plan[[#This Row],[Datum]],ROW(tab_plan[6. Wdh. am])-4),1)),"")</f>
        <v/>
      </c>
      <c r="J369" s="7" t="str" cm="1">
        <f t="array" ref="J369">IFERROR(INDEX(tab_plan[Text],SMALL(IF(tab_plan[7. Wdh. am]=tab_plan[[#This Row],[Datum]],ROW(tab_plan[7. Wdh. am])-4),1)),"")</f>
        <v>Test (1.1.)</v>
      </c>
      <c r="K369" s="14">
        <f>IF(tab_plan[[#This Row],[1. Wdh. ]]&lt;&gt;"",tab_plan[[#This Row],[1. Wdh. ]],IFERROR(tab_plan[[#This Row],[Datum]]+VLOOKUP(tab_plan[[#This Row],[Wochentag]],tab_wiederholung[],2,0),""))</f>
        <v>44561</v>
      </c>
      <c r="L369" s="14">
        <f>IF(tab_plan[[#This Row],[2. Wdh. ]]&lt;&gt;"",tab_plan[[#This Row],[2. Wdh. ]],IFERROR(tab_plan[[#This Row],[Datum]]+VLOOKUP(tab_plan[[#This Row],[Wochentag]],tab_wiederholung[],3,0),""))</f>
        <v>44562</v>
      </c>
      <c r="M369" s="14">
        <f>IF(tab_plan[[#This Row],[3. Wdh. ]]&lt;&gt;"",tab_plan[[#This Row],[3. Wdh. ]],IFERROR(tab_plan[[#This Row],[Datum]]+VLOOKUP(tab_plan[[#This Row],[Wochentag]],tab_wiederholung[],4,0),""))</f>
        <v>44564</v>
      </c>
      <c r="N369" s="14">
        <f>IF(tab_plan[[#This Row],[4. Wdh. ]]&lt;&gt;"",tab_plan[[#This Row],[4. Wdh. ]],IFERROR(tab_plan[[#This Row],[Datum]]+VLOOKUP(tab_plan[[#This Row],[Wochentag]],tab_wiederholung[],5,0),""))</f>
        <v>44568</v>
      </c>
      <c r="O369" s="14">
        <f>IF(tab_plan[[#This Row],[5. Wdh. ]]&lt;&gt;"",tab_plan[[#This Row],[5. Wdh. ]],IFERROR(tab_plan[[#This Row],[Datum]]+VLOOKUP(tab_plan[[#This Row],[Wochentag]],tab_wiederholung[],6,0),""))</f>
        <v>44582</v>
      </c>
      <c r="P369" s="14">
        <f>IF(tab_plan[[#This Row],[6. Wdh. ]]&lt;&gt;"",tab_plan[[#This Row],[6. Wdh. ]],IFERROR(tab_plan[[#This Row],[Datum]]+VLOOKUP(tab_plan[[#This Row],[Wochentag]],tab_wiederholung[],7,0),""))</f>
        <v>44617</v>
      </c>
      <c r="Q369" s="14">
        <f>IF(tab_plan[[#This Row],[7. Wdh. ]]&lt;&gt;"",tab_plan[[#This Row],[7. Wdh. ]],IFERROR(tab_plan[[#This Row],[Datum]]+VLOOKUP(tab_plan[[#This Row],[Wochentag]],tab_wiederholung[],8,0),""))</f>
        <v>44925</v>
      </c>
      <c r="R369" s="14"/>
      <c r="S369" s="14"/>
      <c r="T369" s="14"/>
      <c r="U369" s="14"/>
      <c r="V369" s="14"/>
      <c r="W369" s="14"/>
      <c r="X369" s="14"/>
      <c r="Y369" s="14" t="str">
        <f>IF(tab_plan[[#This Row],[Aufgabe]]&lt;&gt;"",tab_plan[[#This Row],[Aufgabe]]&amp;" ("&amp;TEXT(tab_plan[[#This Row],[Datum]],"T.M.")&amp;")","")</f>
        <v/>
      </c>
      <c r="Z369" s="14" t="b" cm="1">
        <f t="array" ref="Z369">tab_plan[[#This Row],[Datum]]=INDEX(tab_feiertage[Datum],SMALL(IF((tab_feiertage[Datum]=tab_plan[[#This Row],[Datum]])*(tab_feiertage[Gültigkeit]="x"),ROW(tab_feiertage[Datum])-31),1))</f>
        <v>1</v>
      </c>
    </row>
  </sheetData>
  <mergeCells count="4">
    <mergeCell ref="A3:C3"/>
    <mergeCell ref="D3:J3"/>
    <mergeCell ref="K3:Q3"/>
    <mergeCell ref="R3:X3"/>
  </mergeCells>
  <phoneticPr fontId="5" type="noConversion"/>
  <conditionalFormatting sqref="K5:Q369">
    <cfRule type="expression" dxfId="21" priority="20">
      <formula>K5&gt;$B$369</formula>
    </cfRule>
  </conditionalFormatting>
  <conditionalFormatting sqref="K5:K369">
    <cfRule type="duplicateValues" dxfId="20" priority="10"/>
  </conditionalFormatting>
  <conditionalFormatting sqref="L5:L369">
    <cfRule type="duplicateValues" dxfId="19" priority="9"/>
  </conditionalFormatting>
  <conditionalFormatting sqref="M5:M369">
    <cfRule type="duplicateValues" dxfId="18" priority="8"/>
  </conditionalFormatting>
  <conditionalFormatting sqref="N5:N369">
    <cfRule type="duplicateValues" dxfId="17" priority="7"/>
  </conditionalFormatting>
  <conditionalFormatting sqref="O5:O369">
    <cfRule type="duplicateValues" dxfId="16" priority="6"/>
  </conditionalFormatting>
  <conditionalFormatting sqref="P5:P369">
    <cfRule type="duplicateValues" dxfId="15" priority="5"/>
  </conditionalFormatting>
  <conditionalFormatting sqref="Q5:Q369">
    <cfRule type="duplicateValues" dxfId="14" priority="4"/>
  </conditionalFormatting>
  <conditionalFormatting sqref="A5:Z369">
    <cfRule type="expression" dxfId="13" priority="22">
      <formula>OR($A5="Samstag",$A5="Sonntag")</formula>
    </cfRule>
    <cfRule type="expression" dxfId="12" priority="21">
      <formula>$Z5</formula>
    </cfRule>
  </conditionalFormatting>
  <conditionalFormatting sqref="A5:B369">
    <cfRule type="expression" dxfId="11" priority="1">
      <formula>(EOMONTH($B5,-1)+1)=$B5</formula>
    </cfRule>
  </conditionalFormatting>
  <pageMargins left="0.11811023622047245" right="0.11811023622047245" top="0.59055118110236227" bottom="0.11811023622047245" header="0.31496062992125984" footer="0.31496062992125984"/>
  <pageSetup paperSize="9" scale="65" fitToWidth="2" fitToHeight="0" pageOrder="overThenDown" orientation="landscape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Einstellungen</vt:lpstr>
      <vt:lpstr>Plan</vt:lpstr>
      <vt:lpstr>Plan!Druckbereich</vt:lpstr>
      <vt:lpstr>Plan!Drucktitel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</dc:creator>
  <cp:lastModifiedBy>Christoph</cp:lastModifiedBy>
  <cp:lastPrinted>2020-12-22T16:31:40Z</cp:lastPrinted>
  <dcterms:created xsi:type="dcterms:W3CDTF">2020-12-19T16:49:18Z</dcterms:created>
  <dcterms:modified xsi:type="dcterms:W3CDTF">2020-12-22T16:31:42Z</dcterms:modified>
</cp:coreProperties>
</file>